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51" windowWidth="6840" windowHeight="6495" tabRatio="598" activeTab="0"/>
  </bookViews>
  <sheets>
    <sheet name="Income Statement" sheetId="1" r:id="rId1"/>
    <sheet name="Balance Sheet" sheetId="2" r:id="rId2"/>
    <sheet name="Group Equity" sheetId="3" r:id="rId3"/>
    <sheet name="Cash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<sst xmlns="http://schemas.openxmlformats.org/spreadsheetml/2006/main" count="148" uniqueCount="119">
  <si>
    <t>Taxation</t>
  </si>
  <si>
    <t>RM'000</t>
  </si>
  <si>
    <t>CURRENT YEAR QUARTER</t>
  </si>
  <si>
    <t>PRECEDING YEAR CORRESPONDING PERIOD</t>
  </si>
  <si>
    <t xml:space="preserve"> </t>
  </si>
  <si>
    <t>CURRENT YEAR TO DATE</t>
  </si>
  <si>
    <t>PRECEDING YEAR  CORRESPONDING QUARTER</t>
  </si>
  <si>
    <t>Cash and bank balances</t>
  </si>
  <si>
    <t>(The figures have not been audited)</t>
  </si>
  <si>
    <t>Revenue</t>
  </si>
  <si>
    <t>Finance cost</t>
  </si>
  <si>
    <t>Minority interest</t>
  </si>
  <si>
    <t>Inventories</t>
  </si>
  <si>
    <t>Profit before taxation</t>
  </si>
  <si>
    <t>Profit before tax</t>
  </si>
  <si>
    <t>Profit after tax</t>
  </si>
  <si>
    <t>Earnings per share (sen)</t>
  </si>
  <si>
    <t>Operating profit before working capital changes</t>
  </si>
  <si>
    <t>Cash generated from operations</t>
  </si>
  <si>
    <t>Net increase in cash and cash equivalents</t>
  </si>
  <si>
    <t>Cash and cash equivalents at beginning of period</t>
  </si>
  <si>
    <t>Cash and cash equivalents at end of period</t>
  </si>
  <si>
    <t>Investing Activities</t>
  </si>
  <si>
    <t>Financing Activities</t>
  </si>
  <si>
    <t>Note:</t>
  </si>
  <si>
    <t>There are no comparative figures as this is the first interim financial report prepared in accordance with MASB 26 Interim Financial Reporting</t>
  </si>
  <si>
    <t>Total</t>
  </si>
  <si>
    <t>Operating profit</t>
  </si>
  <si>
    <t>Operating Activities</t>
  </si>
  <si>
    <t>Taxes paid</t>
  </si>
  <si>
    <t>N/A</t>
  </si>
  <si>
    <t>Share of profits of associated company</t>
  </si>
  <si>
    <t>Repayment of bank borrowings</t>
  </si>
  <si>
    <t>Adjustments for non-cash items</t>
  </si>
  <si>
    <t>Net changes in working capital</t>
  </si>
  <si>
    <t>Others</t>
  </si>
  <si>
    <t>Operating expenses</t>
  </si>
  <si>
    <t>Other operating income</t>
  </si>
  <si>
    <t>CUMULATIVE PERIOD</t>
  </si>
  <si>
    <t>INDIVIDUAL PERIOD</t>
  </si>
  <si>
    <t>As at</t>
  </si>
  <si>
    <t>30/04/02</t>
  </si>
  <si>
    <t>(Unaudited)</t>
  </si>
  <si>
    <t>(Audited)</t>
  </si>
  <si>
    <t>PROPERTY,  PLANT AND EQUIPMENT</t>
  </si>
  <si>
    <t>INVESTMENT PROPERTIES</t>
  </si>
  <si>
    <t>INVESTMENT IN ASSOCIATED COMPANIES</t>
  </si>
  <si>
    <t>OTHER INVESTMENT - UNQUOTED</t>
  </si>
  <si>
    <t>GOODWILL ON CONSOLIDATION</t>
  </si>
  <si>
    <t>PROPERTY DEVELOPMENT PROJECTS</t>
  </si>
  <si>
    <t>CURRENT ASSETS</t>
  </si>
  <si>
    <t>Property development projects</t>
  </si>
  <si>
    <t>Amount due from customers for contract work</t>
  </si>
  <si>
    <t>Trade receivables</t>
  </si>
  <si>
    <t>Other receivables, deposits and prepayments</t>
  </si>
  <si>
    <t>Amount due from associated companies</t>
  </si>
  <si>
    <t>Tax recoverable</t>
  </si>
  <si>
    <t>Fixed deposits and short term placements</t>
  </si>
  <si>
    <t>CURRENT LIABILITIES</t>
  </si>
  <si>
    <t>Amount due to customers for contract work</t>
  </si>
  <si>
    <t>Trade payables</t>
  </si>
  <si>
    <t>Other payables and accrued expenses</t>
  </si>
  <si>
    <t>Hire-purchase &amp; lease creditors - current portion</t>
  </si>
  <si>
    <t>Bank borrowings - current portion</t>
  </si>
  <si>
    <t>Provision for taxation</t>
  </si>
  <si>
    <t xml:space="preserve">NET CURRENT ASSETS </t>
  </si>
  <si>
    <t>SHAREHOLDERS' FUNDS</t>
  </si>
  <si>
    <t>Share Capital</t>
  </si>
  <si>
    <t>MINORITY INTERESTS</t>
  </si>
  <si>
    <t>HIRE PURCHASE &amp; LEASE CREDITORS - non current portion</t>
  </si>
  <si>
    <t>BANK BORROWINGS - non current portion</t>
  </si>
  <si>
    <t>DEFERRED TAXATION</t>
  </si>
  <si>
    <t>NET TANGIBLE ASSETS PER SHARE (RM)</t>
  </si>
  <si>
    <r>
      <t xml:space="preserve">GLOMAC BERHAD </t>
    </r>
    <r>
      <rPr>
        <b/>
        <sz val="9"/>
        <rFont val="Times New Roman"/>
        <family val="1"/>
      </rPr>
      <t>(110532-M)</t>
    </r>
  </si>
  <si>
    <t>Non distributable</t>
  </si>
  <si>
    <t>Distributable</t>
  </si>
  <si>
    <t>Share</t>
  </si>
  <si>
    <t xml:space="preserve">Revaluation </t>
  </si>
  <si>
    <t>Reserve on</t>
  </si>
  <si>
    <t>Retained</t>
  </si>
  <si>
    <t>capital</t>
  </si>
  <si>
    <t>premium</t>
  </si>
  <si>
    <t>surplus</t>
  </si>
  <si>
    <t>consolidation</t>
  </si>
  <si>
    <t>profit</t>
  </si>
  <si>
    <t>Profit for the year</t>
  </si>
  <si>
    <t>UNAUDITED CONDENSED CONSOLIDATED STATEMENT OF CHANGES IN EQUITY</t>
  </si>
  <si>
    <t>Amortisation of reserve on consolidation</t>
  </si>
  <si>
    <t>Net profit attributable to members of the Company</t>
  </si>
  <si>
    <t>(ii)  Fully Diluted</t>
  </si>
  <si>
    <t xml:space="preserve">(i)   Basic </t>
  </si>
  <si>
    <t>(The Unaudited Condensed Consolidated Income Statements should be read in conjunction with the Annual Financial Statements for the year ended 30 April 2002)</t>
  </si>
  <si>
    <t>(The Unaudited Condensed Consolidated Balance Sheet should be read in conjunction with the Annual Financial Statements for the year ended 30 April 2002)</t>
  </si>
  <si>
    <t>(The Unaudited Consolidated Cashflow Statements should be read in conjunction with the Annual Financial Statements for the year ended 30 April 2002)</t>
  </si>
  <si>
    <t>(The Unaudited Condensed Consolidated Statement of Changes in Equity should be read in conjunction with the Annual Financial Statemetns for the year ended 30 April 2002)</t>
  </si>
  <si>
    <t>Reserves</t>
  </si>
  <si>
    <t>Financed By:</t>
  </si>
  <si>
    <t>Dividend payable</t>
  </si>
  <si>
    <t>Interest income</t>
  </si>
  <si>
    <t>UNAUDITED CONDENSED CONSOLIDATED INCOME STATEMENTS</t>
  </si>
  <si>
    <t>UNAUDITED CONDENSED CONSOLIDATED CASH FLOW STATEMENT</t>
  </si>
  <si>
    <t>Net cash flows from investing activities</t>
  </si>
  <si>
    <t>Net cash flows used in financing activities</t>
  </si>
  <si>
    <t>Purchase of property, plant and equipment</t>
  </si>
  <si>
    <t>Additional borrowings</t>
  </si>
  <si>
    <t>Fixed deposits, net of amount pledged</t>
  </si>
  <si>
    <t>Bank overdrafts</t>
  </si>
  <si>
    <t>Net cash flows generated from operating activities</t>
  </si>
  <si>
    <t>At 1 May 2002</t>
  </si>
  <si>
    <t>Dividend paid</t>
  </si>
  <si>
    <t>Quarterly Report On Consolidated Results For The Financial Period Ended 30 April 2003.</t>
  </si>
  <si>
    <t>30/04/03</t>
  </si>
  <si>
    <t>UNAUDITED CONDENSED CONSOLIDATED BALANCE SHEET AS AT 30 APRIL 2003</t>
  </si>
  <si>
    <t>FOR THE YEAR ENDED 30 APRIL 2003</t>
  </si>
  <si>
    <t>At 30 April 2003</t>
  </si>
  <si>
    <t>Year</t>
  </si>
  <si>
    <t>Ended</t>
  </si>
  <si>
    <t>Cash and cash equivalents as at 30 April 2003 consist of:-</t>
  </si>
  <si>
    <t>Dividends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</si>
</sst>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m\ yyyy"/>
    <numFmt numFmtId="166" formatCode="_(* #,##0.0000_);_(* \(#,##0.0000\);_(* &quot;-&quot;??_);_(@_)"/>
    <numFmt numFmtId="167" formatCode="#,##0_);[Black]\(#,##0\);&quot;-     &quot;"/>
    <numFmt numFmtId="168" formatCode="#,##0_);\(#,##0\);&quot;   -    &quot;"/>
    <numFmt numFmtId="169" formatCode="_(* #,##0.0_);_(* \(#,##0.0\);_(* &quot;-&quot;??_);_(@_)"/>
  </numFmts>
  <fonts count="2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8"/>
      <name val="Times New Roman"/>
      <family val="0"/>
    </font>
    <font>
      <i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color indexed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Garamond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Garamond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 quotePrefix="1">
      <alignment vertical="top" wrapText="1"/>
    </xf>
    <xf numFmtId="0" fontId="4" fillId="0" borderId="0" xfId="0" applyFont="1" applyAlignment="1">
      <alignment horizontal="center"/>
    </xf>
    <xf numFmtId="0" fontId="10" fillId="0" borderId="0" xfId="22">
      <alignment/>
      <protection/>
    </xf>
    <xf numFmtId="0" fontId="5" fillId="0" borderId="0" xfId="22" applyFont="1" applyAlignment="1">
      <alignment wrapText="1"/>
      <protection/>
    </xf>
    <xf numFmtId="0" fontId="5" fillId="0" borderId="0" xfId="22" applyFont="1">
      <alignment/>
      <protection/>
    </xf>
    <xf numFmtId="164" fontId="10" fillId="0" borderId="0" xfId="22" applyNumberFormat="1">
      <alignment/>
      <protection/>
    </xf>
    <xf numFmtId="0" fontId="11" fillId="0" borderId="0" xfId="22" applyFont="1" applyAlignment="1">
      <alignment vertical="top" wrapText="1"/>
      <protection/>
    </xf>
    <xf numFmtId="0" fontId="10" fillId="0" borderId="0" xfId="22" applyAlignment="1">
      <alignment vertical="top" wrapText="1"/>
      <protection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64" fontId="12" fillId="0" borderId="0" xfId="15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164" fontId="13" fillId="0" borderId="0" xfId="15" applyNumberFormat="1" applyFont="1" applyFill="1" applyBorder="1" applyAlignment="1">
      <alignment vertical="center"/>
    </xf>
    <xf numFmtId="164" fontId="13" fillId="0" borderId="0" xfId="15" applyNumberFormat="1" applyFont="1" applyBorder="1" applyAlignment="1">
      <alignment/>
    </xf>
    <xf numFmtId="164" fontId="13" fillId="0" borderId="1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Border="1" applyAlignment="1">
      <alignment wrapText="1"/>
    </xf>
    <xf numFmtId="164" fontId="13" fillId="0" borderId="0" xfId="15" applyNumberFormat="1" applyFont="1" applyFill="1" applyBorder="1" applyAlignment="1">
      <alignment wrapText="1"/>
    </xf>
    <xf numFmtId="164" fontId="13" fillId="0" borderId="0" xfId="15" applyNumberFormat="1" applyFont="1" applyBorder="1" applyAlignment="1">
      <alignment wrapText="1"/>
    </xf>
    <xf numFmtId="164" fontId="13" fillId="0" borderId="1" xfId="15" applyNumberFormat="1" applyFont="1" applyFill="1" applyBorder="1" applyAlignment="1">
      <alignment wrapText="1"/>
    </xf>
    <xf numFmtId="0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vertical="top"/>
    </xf>
    <xf numFmtId="164" fontId="13" fillId="0" borderId="0" xfId="15" applyNumberFormat="1" applyFont="1" applyFill="1" applyBorder="1" applyAlignment="1">
      <alignment vertical="top"/>
    </xf>
    <xf numFmtId="164" fontId="13" fillId="0" borderId="0" xfId="15" applyNumberFormat="1" applyFont="1" applyBorder="1" applyAlignment="1">
      <alignment vertical="top"/>
    </xf>
    <xf numFmtId="164" fontId="13" fillId="0" borderId="1" xfId="15" applyNumberFormat="1" applyFont="1" applyFill="1" applyBorder="1" applyAlignment="1">
      <alignment vertical="top"/>
    </xf>
    <xf numFmtId="164" fontId="13" fillId="0" borderId="0" xfId="15" applyNumberFormat="1" applyFont="1" applyAlignment="1">
      <alignment vertical="top"/>
    </xf>
    <xf numFmtId="0" fontId="13" fillId="0" borderId="0" xfId="0" applyFont="1" applyAlignment="1">
      <alignment vertical="top" wrapText="1"/>
    </xf>
    <xf numFmtId="164" fontId="13" fillId="0" borderId="0" xfId="15" applyNumberFormat="1" applyFont="1" applyFill="1" applyAlignment="1">
      <alignment vertical="top"/>
    </xf>
    <xf numFmtId="0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13" fillId="0" borderId="2" xfId="15" applyNumberFormat="1" applyFont="1" applyFill="1" applyBorder="1" applyAlignment="1">
      <alignment vertical="center"/>
    </xf>
    <xf numFmtId="164" fontId="13" fillId="0" borderId="0" xfId="15" applyNumberFormat="1" applyFont="1" applyAlignment="1">
      <alignment vertical="center"/>
    </xf>
    <xf numFmtId="0" fontId="14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left" vertical="top" wrapText="1" indent="1"/>
    </xf>
    <xf numFmtId="0" fontId="13" fillId="0" borderId="0" xfId="0" applyFont="1" applyFill="1" applyAlignment="1">
      <alignment vertical="top" wrapText="1"/>
    </xf>
    <xf numFmtId="43" fontId="7" fillId="0" borderId="0" xfId="15" applyFont="1" applyFill="1" applyAlignment="1">
      <alignment vertical="top"/>
    </xf>
    <xf numFmtId="43" fontId="13" fillId="0" borderId="0" xfId="15" applyFont="1" applyFill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center"/>
    </xf>
    <xf numFmtId="164" fontId="7" fillId="0" borderId="0" xfId="15" applyNumberFormat="1" applyFont="1" applyAlignment="1">
      <alignment/>
    </xf>
    <xf numFmtId="164" fontId="7" fillId="0" borderId="0" xfId="15" applyNumberFormat="1" applyFont="1" applyAlignment="1">
      <alignment horizontal="center"/>
    </xf>
    <xf numFmtId="164" fontId="13" fillId="0" borderId="0" xfId="15" applyNumberFormat="1" applyFont="1" applyAlignment="1">
      <alignment horizontal="center"/>
    </xf>
    <xf numFmtId="0" fontId="13" fillId="0" borderId="3" xfId="0" applyFont="1" applyBorder="1" applyAlignment="1">
      <alignment/>
    </xf>
    <xf numFmtId="164" fontId="13" fillId="0" borderId="4" xfId="15" applyNumberFormat="1" applyFont="1" applyBorder="1" applyAlignment="1">
      <alignment/>
    </xf>
    <xf numFmtId="164" fontId="13" fillId="0" borderId="5" xfId="15" applyNumberFormat="1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164" fontId="13" fillId="0" borderId="7" xfId="15" applyNumberFormat="1" applyFont="1" applyBorder="1" applyAlignment="1">
      <alignment/>
    </xf>
    <xf numFmtId="0" fontId="13" fillId="0" borderId="7" xfId="0" applyFont="1" applyBorder="1" applyAlignment="1">
      <alignment/>
    </xf>
    <xf numFmtId="164" fontId="13" fillId="0" borderId="8" xfId="15" applyNumberFormat="1" applyFont="1" applyBorder="1" applyAlignment="1">
      <alignment/>
    </xf>
    <xf numFmtId="0" fontId="13" fillId="0" borderId="9" xfId="0" applyFont="1" applyBorder="1" applyAlignment="1">
      <alignment/>
    </xf>
    <xf numFmtId="164" fontId="13" fillId="0" borderId="1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0" fontId="13" fillId="0" borderId="10" xfId="0" applyFont="1" applyBorder="1" applyAlignment="1">
      <alignment/>
    </xf>
    <xf numFmtId="164" fontId="13" fillId="0" borderId="11" xfId="15" applyNumberFormat="1" applyFont="1" applyBorder="1" applyAlignment="1">
      <alignment/>
    </xf>
    <xf numFmtId="43" fontId="13" fillId="0" borderId="12" xfId="15" applyNumberFormat="1" applyFont="1" applyBorder="1" applyAlignment="1">
      <alignment/>
    </xf>
    <xf numFmtId="164" fontId="13" fillId="0" borderId="0" xfId="15" applyNumberFormat="1" applyFont="1" applyAlignment="1">
      <alignment horizontal="left" indent="2"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center"/>
      <protection/>
    </xf>
    <xf numFmtId="37" fontId="7" fillId="0" borderId="0" xfId="21" applyNumberFormat="1" applyFont="1" applyFill="1">
      <alignment/>
      <protection/>
    </xf>
    <xf numFmtId="0" fontId="13" fillId="0" borderId="0" xfId="0" applyFont="1" applyFill="1" applyAlignment="1">
      <alignment horizontal="right"/>
    </xf>
    <xf numFmtId="43" fontId="13" fillId="0" borderId="0" xfId="15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right"/>
    </xf>
    <xf numFmtId="0" fontId="13" fillId="0" borderId="0" xfId="22" applyFont="1" applyAlignment="1">
      <alignment wrapText="1"/>
      <protection/>
    </xf>
    <xf numFmtId="0" fontId="13" fillId="0" borderId="0" xfId="22" applyFont="1">
      <alignment/>
      <protection/>
    </xf>
    <xf numFmtId="164" fontId="13" fillId="0" borderId="0" xfId="15" applyNumberFormat="1" applyFont="1" applyFill="1" applyAlignment="1">
      <alignment/>
    </xf>
    <xf numFmtId="164" fontId="7" fillId="0" borderId="4" xfId="15" applyNumberFormat="1" applyFont="1" applyFill="1" applyBorder="1" applyAlignment="1">
      <alignment/>
    </xf>
    <xf numFmtId="164" fontId="13" fillId="0" borderId="0" xfId="22" applyNumberFormat="1" applyFont="1">
      <alignment/>
      <protection/>
    </xf>
    <xf numFmtId="164" fontId="7" fillId="0" borderId="0" xfId="15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8" xfId="15" applyNumberFormat="1" applyFont="1" applyFill="1" applyBorder="1" applyAlignment="1">
      <alignment/>
    </xf>
    <xf numFmtId="0" fontId="13" fillId="0" borderId="0" xfId="0" applyFont="1" applyAlignment="1">
      <alignment horizontal="left" indent="1"/>
    </xf>
    <xf numFmtId="164" fontId="7" fillId="0" borderId="2" xfId="15" applyNumberFormat="1" applyFont="1" applyFill="1" applyBorder="1" applyAlignment="1">
      <alignment/>
    </xf>
    <xf numFmtId="0" fontId="17" fillId="0" borderId="0" xfId="22" applyFont="1" applyAlignment="1">
      <alignment vertical="top" wrapText="1"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0" fontId="19" fillId="0" borderId="0" xfId="21" applyFont="1" applyFill="1" applyAlignment="1">
      <alignment horizontal="center"/>
      <protection/>
    </xf>
    <xf numFmtId="0" fontId="19" fillId="0" borderId="0" xfId="0" applyFont="1" applyFill="1" applyAlignment="1">
      <alignment horizontal="center"/>
    </xf>
    <xf numFmtId="0" fontId="19" fillId="0" borderId="0" xfId="21" applyFont="1" applyFill="1" applyAlignment="1">
      <alignment horizontal="centerContinuous"/>
      <protection/>
    </xf>
    <xf numFmtId="0" fontId="20" fillId="0" borderId="0" xfId="21" applyFont="1" applyFill="1" applyAlignment="1">
      <alignment horizontal="center"/>
      <protection/>
    </xf>
    <xf numFmtId="0" fontId="19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13" fillId="0" borderId="0" xfId="21" applyFont="1" applyFill="1" applyBorder="1">
      <alignment/>
      <protection/>
    </xf>
    <xf numFmtId="167" fontId="13" fillId="0" borderId="0" xfId="21" applyNumberFormat="1" applyFont="1" applyFill="1" applyBorder="1">
      <alignment/>
      <protection/>
    </xf>
    <xf numFmtId="167" fontId="13" fillId="0" borderId="0" xfId="0" applyNumberFormat="1" applyFont="1" applyFill="1" applyBorder="1" applyAlignment="1">
      <alignment/>
    </xf>
    <xf numFmtId="168" fontId="13" fillId="0" borderId="0" xfId="21" applyNumberFormat="1" applyFont="1" applyFill="1">
      <alignment/>
      <protection/>
    </xf>
    <xf numFmtId="167" fontId="13" fillId="0" borderId="0" xfId="21" applyNumberFormat="1" applyFont="1" applyFill="1">
      <alignment/>
      <protection/>
    </xf>
    <xf numFmtId="167" fontId="13" fillId="0" borderId="1" xfId="21" applyNumberFormat="1" applyFont="1" applyFill="1" applyBorder="1">
      <alignment/>
      <protection/>
    </xf>
    <xf numFmtId="167" fontId="13" fillId="0" borderId="1" xfId="0" applyNumberFormat="1" applyFont="1" applyFill="1" applyBorder="1" applyAlignment="1">
      <alignment/>
    </xf>
    <xf numFmtId="168" fontId="13" fillId="0" borderId="0" xfId="21" applyNumberFormat="1" applyFont="1" applyFill="1" applyBorder="1">
      <alignment/>
      <protection/>
    </xf>
    <xf numFmtId="0" fontId="14" fillId="0" borderId="0" xfId="0" applyFont="1" applyBorder="1" applyAlignment="1">
      <alignment/>
    </xf>
    <xf numFmtId="167" fontId="13" fillId="0" borderId="12" xfId="21" applyNumberFormat="1" applyFont="1" applyFill="1" applyBorder="1">
      <alignment/>
      <protection/>
    </xf>
    <xf numFmtId="167" fontId="13" fillId="0" borderId="12" xfId="0" applyNumberFormat="1" applyFont="1" applyFill="1" applyBorder="1" applyAlignment="1">
      <alignment/>
    </xf>
    <xf numFmtId="37" fontId="13" fillId="0" borderId="0" xfId="21" applyNumberFormat="1" applyFont="1" applyFill="1">
      <alignment/>
      <protection/>
    </xf>
    <xf numFmtId="0" fontId="21" fillId="0" borderId="0" xfId="21" applyFont="1" applyFill="1">
      <alignment/>
      <protection/>
    </xf>
    <xf numFmtId="0" fontId="17" fillId="0" borderId="0" xfId="22" applyFont="1" applyAlignment="1">
      <alignment horizontal="left" vertical="top" wrapText="1"/>
      <protection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14" fontId="7" fillId="0" borderId="0" xfId="0" applyNumberFormat="1" applyFont="1" applyFill="1" applyAlignment="1">
      <alignment horizontal="center"/>
    </xf>
    <xf numFmtId="0" fontId="17" fillId="0" borderId="0" xfId="22" applyFont="1" applyAlignment="1">
      <alignment vertical="top"/>
      <protection/>
    </xf>
    <xf numFmtId="164" fontId="13" fillId="0" borderId="2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21" applyFont="1" applyFill="1" applyAlignment="1">
      <alignment horizontal="center"/>
      <protection/>
    </xf>
    <xf numFmtId="0" fontId="17" fillId="0" borderId="0" xfId="22" applyFont="1" applyAlignment="1">
      <alignment horizontal="left" vertical="top" wrapText="1"/>
      <protection/>
    </xf>
    <xf numFmtId="0" fontId="17" fillId="0" borderId="0" xfId="22" applyFont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PBOP_00 For Ref Only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6</xdr:row>
      <xdr:rowOff>104775</xdr:rowOff>
    </xdr:from>
    <xdr:to>
      <xdr:col>9</xdr:col>
      <xdr:colOff>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4610100" y="14382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104775</xdr:rowOff>
    </xdr:from>
    <xdr:to>
      <xdr:col>4</xdr:col>
      <xdr:colOff>657225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086100" y="14382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April%202003%20Consol\April%202003%20Consol\Balance%20Sheet%20-%2030%20April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 vs Q"/>
      <sheetName val="Y vs 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2.57421875" style="71" customWidth="1"/>
    <col min="2" max="2" width="8.28125" style="71" customWidth="1"/>
    <col min="3" max="3" width="14.140625" style="71" bestFit="1" customWidth="1"/>
    <col min="4" max="4" width="16.57421875" style="71" customWidth="1"/>
    <col min="5" max="5" width="1.28515625" style="71" customWidth="1"/>
    <col min="6" max="6" width="14.28125" style="71" customWidth="1"/>
    <col min="7" max="7" width="16.57421875" style="71" customWidth="1"/>
  </cols>
  <sheetData>
    <row r="1" spans="1:11" ht="24" customHeight="1">
      <c r="A1" s="144" t="s">
        <v>73</v>
      </c>
      <c r="B1" s="144"/>
      <c r="C1" s="144"/>
      <c r="D1" s="144"/>
      <c r="E1" s="144"/>
      <c r="F1" s="144"/>
      <c r="G1" s="144"/>
      <c r="H1" s="15"/>
      <c r="I1" s="15"/>
      <c r="J1" s="4"/>
      <c r="K1" s="4"/>
    </row>
    <row r="2" spans="1:9" ht="15">
      <c r="A2" s="145"/>
      <c r="B2" s="145"/>
      <c r="C2" s="145"/>
      <c r="D2" s="145"/>
      <c r="E2" s="145"/>
      <c r="F2" s="145"/>
      <c r="G2" s="145"/>
      <c r="H2" s="1"/>
      <c r="I2" s="1"/>
    </row>
    <row r="3" spans="1:9" ht="15" customHeight="1">
      <c r="A3" s="147" t="s">
        <v>110</v>
      </c>
      <c r="B3" s="147"/>
      <c r="C3" s="147"/>
      <c r="D3" s="147"/>
      <c r="E3" s="147"/>
      <c r="F3" s="147"/>
      <c r="G3" s="147"/>
      <c r="H3" s="2"/>
      <c r="I3" s="2"/>
    </row>
    <row r="4" spans="1:9" ht="15">
      <c r="A4" s="148" t="s">
        <v>8</v>
      </c>
      <c r="B4" s="148"/>
      <c r="C4" s="148"/>
      <c r="D4" s="148"/>
      <c r="E4" s="148"/>
      <c r="F4" s="148"/>
      <c r="G4" s="148"/>
      <c r="H4" s="2"/>
      <c r="I4" s="2"/>
    </row>
    <row r="5" spans="2:9" ht="15">
      <c r="B5" s="27"/>
      <c r="C5" s="28"/>
      <c r="D5" s="27"/>
      <c r="E5" s="27"/>
      <c r="F5" s="28"/>
      <c r="G5" s="5"/>
      <c r="H5" s="2"/>
      <c r="I5" s="2"/>
    </row>
    <row r="6" spans="1:9" ht="15">
      <c r="A6" s="29"/>
      <c r="B6" s="29"/>
      <c r="C6" s="30"/>
      <c r="D6" s="29"/>
      <c r="E6" s="29"/>
      <c r="F6" s="30"/>
      <c r="G6" s="31"/>
      <c r="H6" s="6"/>
      <c r="I6" s="6"/>
    </row>
    <row r="7" spans="1:9" ht="15">
      <c r="A7" s="5" t="s">
        <v>99</v>
      </c>
      <c r="B7" s="27"/>
      <c r="C7" s="28"/>
      <c r="D7" s="27"/>
      <c r="E7" s="27"/>
      <c r="F7" s="28"/>
      <c r="G7" s="27"/>
      <c r="H7" s="2"/>
      <c r="I7" s="2"/>
    </row>
    <row r="8" spans="1:9" ht="11.25" customHeight="1">
      <c r="A8" s="27"/>
      <c r="B8" s="27"/>
      <c r="C8" s="28"/>
      <c r="D8" s="27"/>
      <c r="E8" s="27"/>
      <c r="F8" s="28"/>
      <c r="G8" s="27"/>
      <c r="H8" s="2"/>
      <c r="I8" s="2"/>
    </row>
    <row r="9" spans="1:9" s="72" customFormat="1" ht="12">
      <c r="A9" s="12"/>
      <c r="B9" s="12"/>
      <c r="C9" s="146" t="s">
        <v>39</v>
      </c>
      <c r="D9" s="146"/>
      <c r="E9" s="12"/>
      <c r="F9" s="146" t="s">
        <v>38</v>
      </c>
      <c r="G9" s="146"/>
      <c r="H9" s="12"/>
      <c r="I9" s="12"/>
    </row>
    <row r="10" spans="1:9" s="72" customFormat="1" ht="36">
      <c r="A10" s="12"/>
      <c r="B10" s="12"/>
      <c r="C10" s="9" t="s">
        <v>2</v>
      </c>
      <c r="D10" s="10" t="s">
        <v>6</v>
      </c>
      <c r="E10" s="11"/>
      <c r="F10" s="9" t="s">
        <v>5</v>
      </c>
      <c r="G10" s="10" t="s">
        <v>3</v>
      </c>
      <c r="H10" s="12"/>
      <c r="I10" s="12"/>
    </row>
    <row r="11" spans="1:9" ht="15">
      <c r="A11" s="27"/>
      <c r="B11" s="27"/>
      <c r="C11" s="34" t="s">
        <v>111</v>
      </c>
      <c r="D11" s="34" t="s">
        <v>41</v>
      </c>
      <c r="E11" s="33"/>
      <c r="F11" s="34" t="s">
        <v>111</v>
      </c>
      <c r="G11" s="34" t="s">
        <v>41</v>
      </c>
      <c r="H11" s="12"/>
      <c r="I11" s="12"/>
    </row>
    <row r="12" spans="1:9" ht="15">
      <c r="A12" s="27"/>
      <c r="B12" s="27"/>
      <c r="C12" s="35" t="s">
        <v>1</v>
      </c>
      <c r="D12" s="33" t="s">
        <v>1</v>
      </c>
      <c r="E12" s="33"/>
      <c r="F12" s="35" t="s">
        <v>1</v>
      </c>
      <c r="G12" s="33" t="s">
        <v>1</v>
      </c>
      <c r="H12" s="12"/>
      <c r="I12" s="12"/>
    </row>
    <row r="13" spans="1:9" ht="15">
      <c r="A13" s="27"/>
      <c r="B13" s="27"/>
      <c r="C13" s="28"/>
      <c r="D13" s="27"/>
      <c r="E13" s="27"/>
      <c r="F13" s="28"/>
      <c r="G13" s="27"/>
      <c r="H13" s="2"/>
      <c r="I13" s="2"/>
    </row>
    <row r="14" spans="1:9" s="23" customFormat="1" ht="15">
      <c r="A14" s="36" t="s">
        <v>9</v>
      </c>
      <c r="B14" s="37"/>
      <c r="C14" s="38">
        <f>F14-146022</f>
        <v>66641</v>
      </c>
      <c r="D14" s="38">
        <f>171405-108854</f>
        <v>62551</v>
      </c>
      <c r="E14" s="39"/>
      <c r="F14" s="38">
        <v>212663</v>
      </c>
      <c r="G14" s="38">
        <v>171405</v>
      </c>
      <c r="H14" s="12"/>
      <c r="I14" s="12"/>
    </row>
    <row r="15" spans="1:9" s="23" customFormat="1" ht="15">
      <c r="A15" s="36"/>
      <c r="B15" s="37"/>
      <c r="C15" s="38"/>
      <c r="D15" s="38"/>
      <c r="E15" s="39"/>
      <c r="F15" s="38"/>
      <c r="G15" s="38"/>
      <c r="H15" s="12"/>
      <c r="I15" s="12"/>
    </row>
    <row r="16" spans="1:9" s="23" customFormat="1" ht="15">
      <c r="A16" s="36" t="s">
        <v>36</v>
      </c>
      <c r="B16" s="37"/>
      <c r="C16" s="38">
        <f>F16-(-111110-13502+6765+2218+1588)</f>
        <v>-58159</v>
      </c>
      <c r="D16" s="38">
        <f>-144319+91720-53-53</f>
        <v>-52705</v>
      </c>
      <c r="E16" s="39"/>
      <c r="F16" s="38">
        <f>-184815+4020+8595</f>
        <v>-172200</v>
      </c>
      <c r="G16" s="38">
        <v>-144319</v>
      </c>
      <c r="H16" s="12"/>
      <c r="I16" s="12"/>
    </row>
    <row r="17" spans="1:9" s="23" customFormat="1" ht="15">
      <c r="A17" s="36"/>
      <c r="B17" s="37"/>
      <c r="C17" s="38"/>
      <c r="D17" s="38"/>
      <c r="E17" s="39"/>
      <c r="F17" s="38"/>
      <c r="G17" s="38"/>
      <c r="H17" s="12"/>
      <c r="I17" s="12"/>
    </row>
    <row r="18" spans="1:9" s="23" customFormat="1" ht="15">
      <c r="A18" s="36" t="s">
        <v>37</v>
      </c>
      <c r="B18" s="37"/>
      <c r="C18" s="38">
        <f>-996+F18</f>
        <v>164</v>
      </c>
      <c r="D18" s="38">
        <v>53</v>
      </c>
      <c r="E18" s="39"/>
      <c r="F18" s="38">
        <v>1160</v>
      </c>
      <c r="G18" s="38">
        <f>2738-1380</f>
        <v>1358</v>
      </c>
      <c r="H18" s="12"/>
      <c r="I18" s="12"/>
    </row>
    <row r="19" spans="1:9" s="23" customFormat="1" ht="15">
      <c r="A19" s="36"/>
      <c r="B19" s="37"/>
      <c r="C19" s="40"/>
      <c r="D19" s="40"/>
      <c r="E19" s="41"/>
      <c r="F19" s="40"/>
      <c r="G19" s="40"/>
      <c r="H19" s="12"/>
      <c r="I19" s="12"/>
    </row>
    <row r="20" spans="1:9" s="23" customFormat="1" ht="15">
      <c r="A20" s="36" t="s">
        <v>27</v>
      </c>
      <c r="B20" s="42"/>
      <c r="C20" s="38">
        <f>SUM(C14:C18)</f>
        <v>8646</v>
      </c>
      <c r="D20" s="38">
        <f>SUM(D14:D18)</f>
        <v>9899</v>
      </c>
      <c r="E20" s="39"/>
      <c r="F20" s="38">
        <f>SUM(F14:F18)</f>
        <v>41623</v>
      </c>
      <c r="G20" s="38">
        <f>SUM(G14:G18)</f>
        <v>28444</v>
      </c>
      <c r="H20" s="13"/>
      <c r="I20" s="13"/>
    </row>
    <row r="21" spans="1:7" s="23" customFormat="1" ht="15">
      <c r="A21" s="36"/>
      <c r="B21" s="42"/>
      <c r="C21" s="38"/>
      <c r="D21" s="38"/>
      <c r="E21" s="39"/>
      <c r="F21" s="38"/>
      <c r="G21" s="38"/>
    </row>
    <row r="22" spans="1:7" s="23" customFormat="1" ht="15">
      <c r="A22" s="36" t="s">
        <v>10</v>
      </c>
      <c r="B22" s="42"/>
      <c r="C22" s="38">
        <f>--2930+F22</f>
        <v>-954</v>
      </c>
      <c r="D22" s="38">
        <f>-4455+3405</f>
        <v>-1050</v>
      </c>
      <c r="E22" s="39"/>
      <c r="F22" s="38">
        <v>-3884</v>
      </c>
      <c r="G22" s="38">
        <v>-4455</v>
      </c>
    </row>
    <row r="23" spans="1:7" s="23" customFormat="1" ht="15">
      <c r="A23" s="36"/>
      <c r="B23" s="42"/>
      <c r="C23" s="38"/>
      <c r="D23" s="38"/>
      <c r="E23" s="39"/>
      <c r="F23" s="38"/>
      <c r="G23" s="38"/>
    </row>
    <row r="24" spans="1:7" s="23" customFormat="1" ht="15">
      <c r="A24" s="36" t="s">
        <v>98</v>
      </c>
      <c r="B24" s="42"/>
      <c r="C24" s="38">
        <f>-1199+F24</f>
        <v>488</v>
      </c>
      <c r="D24" s="38">
        <f>1380-934</f>
        <v>446</v>
      </c>
      <c r="E24" s="39"/>
      <c r="F24" s="38">
        <v>1687</v>
      </c>
      <c r="G24" s="38">
        <v>1380</v>
      </c>
    </row>
    <row r="25" spans="1:7" s="23" customFormat="1" ht="15">
      <c r="A25" s="36"/>
      <c r="B25" s="42"/>
      <c r="C25" s="38"/>
      <c r="D25" s="38"/>
      <c r="E25" s="39"/>
      <c r="F25" s="38"/>
      <c r="G25" s="38"/>
    </row>
    <row r="26" spans="1:7" s="23" customFormat="1" ht="30">
      <c r="A26" s="43" t="s">
        <v>31</v>
      </c>
      <c r="B26" s="44"/>
      <c r="C26" s="45">
        <f>F26-1934</f>
        <v>1765</v>
      </c>
      <c r="D26" s="45">
        <f>2250-3092</f>
        <v>-842</v>
      </c>
      <c r="E26" s="46"/>
      <c r="F26" s="45">
        <v>3699</v>
      </c>
      <c r="G26" s="45">
        <v>2250</v>
      </c>
    </row>
    <row r="27" spans="1:7" s="23" customFormat="1" ht="15">
      <c r="A27" s="43"/>
      <c r="B27" s="44"/>
      <c r="C27" s="47"/>
      <c r="D27" s="47"/>
      <c r="E27" s="46"/>
      <c r="F27" s="47"/>
      <c r="G27" s="47"/>
    </row>
    <row r="28" spans="1:7" s="23" customFormat="1" ht="15">
      <c r="A28" s="36" t="s">
        <v>14</v>
      </c>
      <c r="B28" s="42"/>
      <c r="C28" s="38">
        <f>SUM(C20:C26)</f>
        <v>9945</v>
      </c>
      <c r="D28" s="38">
        <f>SUM(D20:D26)</f>
        <v>8453</v>
      </c>
      <c r="E28" s="39"/>
      <c r="F28" s="38">
        <f>SUM(F20:F26)</f>
        <v>43125</v>
      </c>
      <c r="G28" s="38">
        <f>SUM(G20:G26)</f>
        <v>27619</v>
      </c>
    </row>
    <row r="29" spans="1:7" s="23" customFormat="1" ht="15">
      <c r="A29" s="36"/>
      <c r="B29" s="42"/>
      <c r="C29" s="38"/>
      <c r="D29" s="38"/>
      <c r="E29" s="39"/>
      <c r="F29" s="38"/>
      <c r="G29" s="38"/>
    </row>
    <row r="30" spans="1:7" s="23" customFormat="1" ht="15">
      <c r="A30" s="48" t="s">
        <v>0</v>
      </c>
      <c r="B30" s="49"/>
      <c r="C30" s="50">
        <f>F30--9801</f>
        <v>-3526</v>
      </c>
      <c r="D30" s="50">
        <f>-8279+5843</f>
        <v>-2436</v>
      </c>
      <c r="E30" s="51"/>
      <c r="F30" s="50">
        <v>-13327</v>
      </c>
      <c r="G30" s="50">
        <v>-8279</v>
      </c>
    </row>
    <row r="31" spans="1:7" s="23" customFormat="1" ht="15">
      <c r="A31" s="48"/>
      <c r="B31" s="49"/>
      <c r="C31" s="52"/>
      <c r="D31" s="52"/>
      <c r="E31" s="53"/>
      <c r="F31" s="52"/>
      <c r="G31" s="52"/>
    </row>
    <row r="32" spans="1:7" s="23" customFormat="1" ht="15">
      <c r="A32" s="48" t="s">
        <v>15</v>
      </c>
      <c r="B32" s="54"/>
      <c r="C32" s="55">
        <f>SUM(C28:C30)</f>
        <v>6419</v>
      </c>
      <c r="D32" s="55">
        <f>SUM(D28:D30)</f>
        <v>6017</v>
      </c>
      <c r="E32" s="41"/>
      <c r="F32" s="55">
        <f>SUM(F28:F30)</f>
        <v>29798</v>
      </c>
      <c r="G32" s="55">
        <f>SUM(G28:G30)</f>
        <v>19340</v>
      </c>
    </row>
    <row r="33" spans="1:7" s="23" customFormat="1" ht="15">
      <c r="A33" s="48"/>
      <c r="B33" s="54"/>
      <c r="C33" s="55"/>
      <c r="D33" s="55"/>
      <c r="E33" s="41"/>
      <c r="F33" s="55"/>
      <c r="G33" s="55"/>
    </row>
    <row r="34" spans="1:7" s="23" customFormat="1" ht="15">
      <c r="A34" s="48" t="s">
        <v>11</v>
      </c>
      <c r="B34" s="49"/>
      <c r="C34" s="50">
        <f>F34--155</f>
        <v>-90</v>
      </c>
      <c r="D34" s="50">
        <f>-264+151</f>
        <v>-113</v>
      </c>
      <c r="E34" s="51"/>
      <c r="F34" s="50">
        <v>-245</v>
      </c>
      <c r="G34" s="50">
        <v>-264</v>
      </c>
    </row>
    <row r="35" spans="1:7" s="23" customFormat="1" ht="15">
      <c r="A35" s="48"/>
      <c r="B35" s="49"/>
      <c r="C35" s="50"/>
      <c r="D35" s="50"/>
      <c r="E35" s="53"/>
      <c r="F35" s="50"/>
      <c r="G35" s="50"/>
    </row>
    <row r="36" spans="1:7" s="23" customFormat="1" ht="36.75" customHeight="1" thickBot="1">
      <c r="A36" s="56" t="s">
        <v>88</v>
      </c>
      <c r="B36" s="57"/>
      <c r="C36" s="58">
        <f>SUM(C32:C34)</f>
        <v>6329</v>
      </c>
      <c r="D36" s="58">
        <f>SUM(D32:D34)</f>
        <v>5904</v>
      </c>
      <c r="E36" s="59"/>
      <c r="F36" s="58">
        <f>SUM(F32:F34)</f>
        <v>29553</v>
      </c>
      <c r="G36" s="58">
        <f>SUM(G32:G34)</f>
        <v>19076</v>
      </c>
    </row>
    <row r="37" spans="1:7" ht="15">
      <c r="A37" s="60"/>
      <c r="B37" s="60"/>
      <c r="C37" s="61"/>
      <c r="D37" s="41"/>
      <c r="E37" s="41"/>
      <c r="F37" s="61"/>
      <c r="G37" s="41"/>
    </row>
    <row r="38" spans="1:7" ht="15">
      <c r="A38" s="62" t="s">
        <v>16</v>
      </c>
      <c r="B38" s="60"/>
      <c r="C38" s="61"/>
      <c r="D38" s="41"/>
      <c r="E38" s="41"/>
      <c r="F38" s="61"/>
      <c r="G38" s="41"/>
    </row>
    <row r="39" spans="1:7" ht="15">
      <c r="A39" s="63" t="s">
        <v>90</v>
      </c>
      <c r="B39" s="64"/>
      <c r="C39" s="65">
        <v>4.22</v>
      </c>
      <c r="D39" s="66">
        <v>3.94</v>
      </c>
      <c r="E39" s="55"/>
      <c r="F39" s="65">
        <v>19.7</v>
      </c>
      <c r="G39" s="66">
        <v>12.72</v>
      </c>
    </row>
    <row r="40" spans="1:7" ht="15">
      <c r="A40" s="63" t="s">
        <v>89</v>
      </c>
      <c r="B40" s="68"/>
      <c r="C40" s="35" t="s">
        <v>30</v>
      </c>
      <c r="D40" s="95" t="s">
        <v>30</v>
      </c>
      <c r="E40" s="68"/>
      <c r="F40" s="35" t="s">
        <v>30</v>
      </c>
      <c r="G40" s="95" t="s">
        <v>30</v>
      </c>
    </row>
    <row r="41" spans="1:7" ht="15">
      <c r="A41" s="67"/>
      <c r="B41" s="27"/>
      <c r="C41" s="22"/>
      <c r="D41" s="27"/>
      <c r="E41" s="27"/>
      <c r="F41" s="22"/>
      <c r="G41" s="27"/>
    </row>
    <row r="42" spans="1:7" ht="15" hidden="1">
      <c r="A42" s="67"/>
      <c r="B42" s="27"/>
      <c r="C42" s="22"/>
      <c r="D42" s="27"/>
      <c r="E42" s="27"/>
      <c r="F42" s="22"/>
      <c r="G42" s="27"/>
    </row>
    <row r="43" spans="1:7" ht="15">
      <c r="A43" s="67"/>
      <c r="B43" s="27"/>
      <c r="C43" s="22"/>
      <c r="D43" s="27"/>
      <c r="E43" s="27"/>
      <c r="F43" s="28"/>
      <c r="G43" s="27"/>
    </row>
    <row r="44" spans="1:7" ht="29.25" customHeight="1">
      <c r="A44" s="143" t="s">
        <v>91</v>
      </c>
      <c r="B44" s="143"/>
      <c r="C44" s="143"/>
      <c r="D44" s="143"/>
      <c r="E44" s="143"/>
      <c r="F44" s="143"/>
      <c r="G44" s="143"/>
    </row>
    <row r="45" spans="1:8" ht="14.25">
      <c r="A45" s="69"/>
      <c r="B45" s="70"/>
      <c r="C45" s="70"/>
      <c r="D45" s="70"/>
      <c r="E45" s="70"/>
      <c r="F45" s="70"/>
      <c r="G45" s="70"/>
      <c r="H45" s="2"/>
    </row>
    <row r="46" spans="1:8" ht="14.25">
      <c r="A46" s="70"/>
      <c r="B46" s="70"/>
      <c r="C46" s="70"/>
      <c r="D46" s="70"/>
      <c r="E46" s="70"/>
      <c r="F46" s="70"/>
      <c r="G46" s="70"/>
      <c r="H46" s="14"/>
    </row>
    <row r="47" spans="1:8" ht="15">
      <c r="A47" s="27"/>
      <c r="B47" s="27"/>
      <c r="C47" s="28"/>
      <c r="D47" s="27"/>
      <c r="E47" s="27"/>
      <c r="F47" s="28"/>
      <c r="G47" s="27"/>
      <c r="H47" s="2"/>
    </row>
    <row r="48" spans="1:8" ht="15">
      <c r="A48" s="67"/>
      <c r="B48" s="27"/>
      <c r="C48" s="22"/>
      <c r="D48" s="27"/>
      <c r="E48" s="27"/>
      <c r="F48" s="28"/>
      <c r="G48" s="27"/>
      <c r="H48" s="2"/>
    </row>
    <row r="49" spans="1:8" ht="15">
      <c r="A49" s="67"/>
      <c r="B49" s="27"/>
      <c r="C49" s="22"/>
      <c r="D49" s="27"/>
      <c r="E49" s="27"/>
      <c r="F49" s="28"/>
      <c r="G49" s="27"/>
      <c r="H49" s="2"/>
    </row>
    <row r="50" spans="1:8" ht="15">
      <c r="A50" s="67"/>
      <c r="B50" s="27"/>
      <c r="C50" s="28"/>
      <c r="D50" s="27"/>
      <c r="E50" s="27"/>
      <c r="F50" s="28"/>
      <c r="G50" s="27"/>
      <c r="H50" s="2"/>
    </row>
    <row r="51" spans="1:8" ht="15">
      <c r="A51" s="67"/>
      <c r="B51" s="27"/>
      <c r="C51" s="28"/>
      <c r="D51" s="27"/>
      <c r="E51" s="27"/>
      <c r="F51" s="28"/>
      <c r="G51" s="27"/>
      <c r="H51" s="2"/>
    </row>
    <row r="52" spans="1:8" ht="15">
      <c r="A52" s="67"/>
      <c r="B52" s="27"/>
      <c r="C52" s="28"/>
      <c r="D52" s="27"/>
      <c r="E52" s="27"/>
      <c r="F52" s="28"/>
      <c r="G52" s="27"/>
      <c r="H52" s="2"/>
    </row>
  </sheetData>
  <mergeCells count="7">
    <mergeCell ref="A44:G44"/>
    <mergeCell ref="A1:G1"/>
    <mergeCell ref="A2:G2"/>
    <mergeCell ref="F9:G9"/>
    <mergeCell ref="C9:D9"/>
    <mergeCell ref="A3:G3"/>
    <mergeCell ref="A4:G4"/>
  </mergeCells>
  <printOptions/>
  <pageMargins left="0.66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41">
      <selection activeCell="I52" sqref="I52"/>
    </sheetView>
  </sheetViews>
  <sheetFormatPr defaultColWidth="9.140625" defaultRowHeight="12.75"/>
  <cols>
    <col min="1" max="1" width="2.7109375" style="24" customWidth="1"/>
    <col min="2" max="2" width="50.8515625" style="24" customWidth="1"/>
    <col min="3" max="3" width="2.421875" style="24" customWidth="1"/>
    <col min="4" max="4" width="0.85546875" style="24" customWidth="1"/>
    <col min="5" max="5" width="13.00390625" style="25" customWidth="1"/>
    <col min="6" max="6" width="0.71875" style="25" customWidth="1"/>
    <col min="7" max="7" width="1.7109375" style="24" customWidth="1"/>
    <col min="8" max="8" width="0.71875" style="24" customWidth="1"/>
    <col min="9" max="9" width="12.57421875" style="25" customWidth="1"/>
    <col min="10" max="10" width="0.71875" style="2" customWidth="1"/>
    <col min="11" max="11" width="3.00390625" style="2" customWidth="1"/>
  </cols>
  <sheetData>
    <row r="1" spans="1:11" ht="24.75" customHeight="1">
      <c r="A1" s="144" t="s">
        <v>73</v>
      </c>
      <c r="B1" s="144"/>
      <c r="C1" s="144"/>
      <c r="D1" s="144"/>
      <c r="E1" s="144"/>
      <c r="F1" s="144"/>
      <c r="G1" s="144"/>
      <c r="H1" s="144"/>
      <c r="I1" s="144"/>
      <c r="J1" s="4"/>
      <c r="K1" s="4"/>
    </row>
    <row r="2" spans="1:11" ht="21" customHeight="1">
      <c r="A2" s="73"/>
      <c r="B2" s="73"/>
      <c r="C2" s="73"/>
      <c r="D2" s="73"/>
      <c r="E2" s="73"/>
      <c r="F2" s="73"/>
      <c r="G2" s="73"/>
      <c r="H2" s="73"/>
      <c r="I2" s="73"/>
      <c r="J2" s="4"/>
      <c r="K2" s="4"/>
    </row>
    <row r="3" spans="1:11" s="71" customFormat="1" ht="14.25">
      <c r="A3" s="5" t="s">
        <v>112</v>
      </c>
      <c r="B3" s="5"/>
      <c r="C3" s="5"/>
      <c r="D3" s="5"/>
      <c r="E3" s="74"/>
      <c r="F3" s="74"/>
      <c r="G3" s="5"/>
      <c r="H3" s="5"/>
      <c r="I3" s="74"/>
      <c r="J3" s="5"/>
      <c r="K3" s="5"/>
    </row>
    <row r="4" spans="1:11" s="71" customFormat="1" ht="14.25">
      <c r="A4" s="5"/>
      <c r="B4" s="5"/>
      <c r="C4" s="5"/>
      <c r="D4" s="5"/>
      <c r="E4" s="74"/>
      <c r="F4" s="74"/>
      <c r="G4" s="5"/>
      <c r="H4" s="5"/>
      <c r="I4" s="74"/>
      <c r="J4" s="5"/>
      <c r="K4" s="5"/>
    </row>
    <row r="5" spans="1:11" s="71" customFormat="1" ht="14.25">
      <c r="A5" s="32"/>
      <c r="B5" s="32"/>
      <c r="C5" s="32"/>
      <c r="D5" s="32"/>
      <c r="E5" s="75" t="s">
        <v>40</v>
      </c>
      <c r="F5" s="75"/>
      <c r="G5" s="32"/>
      <c r="H5" s="32"/>
      <c r="I5" s="75" t="s">
        <v>40</v>
      </c>
      <c r="J5" s="32"/>
      <c r="K5" s="32"/>
    </row>
    <row r="6" spans="1:11" s="71" customFormat="1" ht="14.25">
      <c r="A6" s="32"/>
      <c r="B6" s="32"/>
      <c r="C6" s="32"/>
      <c r="D6" s="32"/>
      <c r="E6" s="75" t="s">
        <v>111</v>
      </c>
      <c r="F6" s="75"/>
      <c r="G6" s="32"/>
      <c r="H6" s="32"/>
      <c r="I6" s="75" t="s">
        <v>41</v>
      </c>
      <c r="J6" s="32"/>
      <c r="K6" s="32"/>
    </row>
    <row r="7" spans="1:11" s="71" customFormat="1" ht="14.25">
      <c r="A7" s="32"/>
      <c r="B7" s="32"/>
      <c r="C7" s="32"/>
      <c r="D7" s="32"/>
      <c r="E7" s="75" t="s">
        <v>42</v>
      </c>
      <c r="F7" s="75"/>
      <c r="G7" s="32"/>
      <c r="H7" s="32"/>
      <c r="I7" s="75" t="s">
        <v>43</v>
      </c>
      <c r="J7" s="32"/>
      <c r="K7" s="32"/>
    </row>
    <row r="8" spans="1:11" s="71" customFormat="1" ht="15">
      <c r="A8" s="27"/>
      <c r="B8" s="27"/>
      <c r="C8" s="27"/>
      <c r="D8" s="27"/>
      <c r="E8" s="75" t="s">
        <v>1</v>
      </c>
      <c r="F8" s="76"/>
      <c r="G8" s="27"/>
      <c r="H8" s="27"/>
      <c r="I8" s="75" t="s">
        <v>1</v>
      </c>
      <c r="J8" s="27"/>
      <c r="K8" s="27"/>
    </row>
    <row r="9" spans="1:11" s="71" customFormat="1" ht="15" hidden="1">
      <c r="A9" s="27"/>
      <c r="B9" s="27"/>
      <c r="C9" s="27"/>
      <c r="D9" s="27"/>
      <c r="E9" s="41"/>
      <c r="F9" s="41"/>
      <c r="G9" s="27"/>
      <c r="H9" s="27"/>
      <c r="I9" s="41"/>
      <c r="J9" s="27"/>
      <c r="K9" s="27"/>
    </row>
    <row r="10" spans="1:11" s="71" customFormat="1" ht="15">
      <c r="A10" s="27" t="s">
        <v>44</v>
      </c>
      <c r="B10" s="27"/>
      <c r="C10" s="27"/>
      <c r="D10" s="27"/>
      <c r="E10" s="41">
        <v>8863.789697222222</v>
      </c>
      <c r="F10" s="41"/>
      <c r="G10" s="27"/>
      <c r="H10" s="27"/>
      <c r="I10" s="41">
        <v>7185.957997222223</v>
      </c>
      <c r="J10" s="27"/>
      <c r="K10" s="27"/>
    </row>
    <row r="11" spans="1:11" s="71" customFormat="1" ht="15">
      <c r="A11" s="27" t="s">
        <v>45</v>
      </c>
      <c r="B11" s="27"/>
      <c r="C11" s="27"/>
      <c r="D11" s="27"/>
      <c r="E11" s="41">
        <v>134450.7</v>
      </c>
      <c r="F11" s="41"/>
      <c r="G11" s="27"/>
      <c r="H11" s="27"/>
      <c r="I11" s="41">
        <v>134450.7</v>
      </c>
      <c r="J11" s="27"/>
      <c r="K11" s="27"/>
    </row>
    <row r="12" spans="1:11" s="71" customFormat="1" ht="15">
      <c r="A12" s="27" t="s">
        <v>46</v>
      </c>
      <c r="B12" s="27"/>
      <c r="C12" s="27"/>
      <c r="D12" s="27"/>
      <c r="E12" s="41">
        <v>31018.91889</v>
      </c>
      <c r="F12" s="41"/>
      <c r="G12" s="27"/>
      <c r="H12" s="27"/>
      <c r="I12" s="41">
        <v>29234.4819</v>
      </c>
      <c r="J12" s="27"/>
      <c r="K12" s="27"/>
    </row>
    <row r="13" spans="1:11" s="71" customFormat="1" ht="15">
      <c r="A13" s="27" t="s">
        <v>47</v>
      </c>
      <c r="B13" s="27"/>
      <c r="C13" s="27"/>
      <c r="D13" s="27"/>
      <c r="E13" s="41">
        <v>4000</v>
      </c>
      <c r="F13" s="41"/>
      <c r="G13" s="27"/>
      <c r="H13" s="27"/>
      <c r="I13" s="41">
        <v>4000</v>
      </c>
      <c r="J13" s="27"/>
      <c r="K13" s="27"/>
    </row>
    <row r="14" spans="1:11" s="71" customFormat="1" ht="15">
      <c r="A14" s="27" t="s">
        <v>48</v>
      </c>
      <c r="B14" s="27"/>
      <c r="C14" s="27"/>
      <c r="D14" s="27"/>
      <c r="E14" s="41">
        <v>1183.10694</v>
      </c>
      <c r="F14" s="41"/>
      <c r="G14" s="27"/>
      <c r="H14" s="27"/>
      <c r="I14" s="41">
        <v>1462</v>
      </c>
      <c r="J14" s="27"/>
      <c r="K14" s="27"/>
    </row>
    <row r="15" spans="1:11" s="71" customFormat="1" ht="15">
      <c r="A15" s="27" t="s">
        <v>49</v>
      </c>
      <c r="B15" s="27"/>
      <c r="C15" s="27"/>
      <c r="D15" s="27"/>
      <c r="E15" s="41">
        <v>103161.969</v>
      </c>
      <c r="F15" s="41"/>
      <c r="G15" s="27"/>
      <c r="H15" s="27"/>
      <c r="I15" s="41">
        <v>178998.143</v>
      </c>
      <c r="J15" s="27"/>
      <c r="K15" s="27"/>
    </row>
    <row r="16" spans="1:11" s="71" customFormat="1" ht="15">
      <c r="A16" s="27"/>
      <c r="B16" s="27"/>
      <c r="C16" s="27"/>
      <c r="D16" s="27"/>
      <c r="E16" s="41"/>
      <c r="F16" s="41"/>
      <c r="G16" s="27"/>
      <c r="H16" s="27"/>
      <c r="I16" s="41"/>
      <c r="J16" s="27"/>
      <c r="K16" s="27"/>
    </row>
    <row r="17" spans="1:11" s="71" customFormat="1" ht="15">
      <c r="A17" s="27" t="s">
        <v>50</v>
      </c>
      <c r="B17" s="27"/>
      <c r="C17" s="27"/>
      <c r="D17" s="77"/>
      <c r="E17" s="78"/>
      <c r="F17" s="79"/>
      <c r="G17" s="27"/>
      <c r="H17" s="77"/>
      <c r="I17" s="78"/>
      <c r="J17" s="80"/>
      <c r="K17" s="27"/>
    </row>
    <row r="18" spans="1:11" s="71" customFormat="1" ht="15">
      <c r="A18" s="27"/>
      <c r="B18" s="27" t="s">
        <v>12</v>
      </c>
      <c r="C18" s="27"/>
      <c r="D18" s="81"/>
      <c r="E18" s="39">
        <v>9487.886</v>
      </c>
      <c r="F18" s="82"/>
      <c r="G18" s="27"/>
      <c r="H18" s="81"/>
      <c r="I18" s="39">
        <v>9487.685</v>
      </c>
      <c r="J18" s="83"/>
      <c r="K18" s="27"/>
    </row>
    <row r="19" spans="1:11" s="71" customFormat="1" ht="15">
      <c r="A19" s="27"/>
      <c r="B19" s="27" t="s">
        <v>51</v>
      </c>
      <c r="C19" s="27"/>
      <c r="D19" s="81"/>
      <c r="E19" s="39">
        <v>104010.38784180873</v>
      </c>
      <c r="F19" s="82"/>
      <c r="G19" s="27"/>
      <c r="H19" s="81"/>
      <c r="I19" s="39">
        <v>23368.276783726924</v>
      </c>
      <c r="J19" s="83"/>
      <c r="K19" s="27"/>
    </row>
    <row r="20" spans="1:11" s="71" customFormat="1" ht="15">
      <c r="A20" s="27"/>
      <c r="B20" s="27" t="s">
        <v>52</v>
      </c>
      <c r="C20" s="27"/>
      <c r="D20" s="81"/>
      <c r="E20" s="39">
        <v>1387.457</v>
      </c>
      <c r="F20" s="82"/>
      <c r="G20" s="27"/>
      <c r="H20" s="81"/>
      <c r="I20" s="39">
        <v>1171.842</v>
      </c>
      <c r="J20" s="83"/>
      <c r="K20" s="27"/>
    </row>
    <row r="21" spans="1:11" s="71" customFormat="1" ht="15">
      <c r="A21" s="27"/>
      <c r="B21" s="27" t="s">
        <v>53</v>
      </c>
      <c r="C21" s="27"/>
      <c r="D21" s="81"/>
      <c r="E21" s="39">
        <v>16531.451</v>
      </c>
      <c r="F21" s="82"/>
      <c r="G21" s="27"/>
      <c r="H21" s="81"/>
      <c r="I21" s="39">
        <v>23761.132</v>
      </c>
      <c r="J21" s="83"/>
      <c r="K21" s="27"/>
    </row>
    <row r="22" spans="1:11" s="71" customFormat="1" ht="15">
      <c r="A22" s="27"/>
      <c r="B22" s="27" t="s">
        <v>54</v>
      </c>
      <c r="C22" s="27"/>
      <c r="D22" s="81"/>
      <c r="E22" s="39">
        <v>15627.73</v>
      </c>
      <c r="F22" s="82"/>
      <c r="G22" s="27"/>
      <c r="H22" s="81"/>
      <c r="I22" s="39">
        <v>11719.75</v>
      </c>
      <c r="J22" s="83"/>
      <c r="K22" s="27"/>
    </row>
    <row r="23" spans="1:11" s="71" customFormat="1" ht="15">
      <c r="A23" s="27"/>
      <c r="B23" s="27" t="s">
        <v>55</v>
      </c>
      <c r="C23" s="27"/>
      <c r="D23" s="81"/>
      <c r="E23" s="39">
        <v>4485.96</v>
      </c>
      <c r="F23" s="82"/>
      <c r="G23" s="27"/>
      <c r="H23" s="81"/>
      <c r="I23" s="39">
        <v>5603.347</v>
      </c>
      <c r="J23" s="83"/>
      <c r="K23" s="27"/>
    </row>
    <row r="24" spans="1:11" s="71" customFormat="1" ht="15">
      <c r="A24" s="27"/>
      <c r="B24" s="27" t="s">
        <v>56</v>
      </c>
      <c r="C24" s="27"/>
      <c r="D24" s="81"/>
      <c r="E24" s="39">
        <v>5717.173</v>
      </c>
      <c r="F24" s="82"/>
      <c r="G24" s="27"/>
      <c r="H24" s="81"/>
      <c r="I24" s="39">
        <v>4356.089</v>
      </c>
      <c r="J24" s="83"/>
      <c r="K24" s="27"/>
    </row>
    <row r="25" spans="1:11" s="71" customFormat="1" ht="15">
      <c r="A25" s="27"/>
      <c r="B25" s="27" t="s">
        <v>57</v>
      </c>
      <c r="C25" s="27"/>
      <c r="D25" s="81"/>
      <c r="E25" s="39">
        <v>7564.621</v>
      </c>
      <c r="F25" s="82"/>
      <c r="G25" s="27"/>
      <c r="H25" s="81"/>
      <c r="I25" s="39">
        <v>4063.012</v>
      </c>
      <c r="J25" s="83"/>
      <c r="K25" s="27"/>
    </row>
    <row r="26" spans="1:11" s="71" customFormat="1" ht="15">
      <c r="A26" s="27"/>
      <c r="B26" s="27" t="s">
        <v>7</v>
      </c>
      <c r="C26" s="27"/>
      <c r="D26" s="81"/>
      <c r="E26" s="39">
        <v>38442.655</v>
      </c>
      <c r="F26" s="82"/>
      <c r="G26" s="27"/>
      <c r="H26" s="81"/>
      <c r="I26" s="39">
        <v>26265.572</v>
      </c>
      <c r="J26" s="83"/>
      <c r="K26" s="27"/>
    </row>
    <row r="27" spans="1:11" s="71" customFormat="1" ht="15">
      <c r="A27" s="27"/>
      <c r="B27" s="27"/>
      <c r="C27" s="27"/>
      <c r="D27" s="81"/>
      <c r="E27" s="84">
        <f>SUM(E18:E26)</f>
        <v>203255.32084180875</v>
      </c>
      <c r="F27" s="82"/>
      <c r="G27" s="27"/>
      <c r="H27" s="81"/>
      <c r="I27" s="84">
        <f>SUM(I18:I26)</f>
        <v>109796.70578372691</v>
      </c>
      <c r="J27" s="83"/>
      <c r="K27" s="27"/>
    </row>
    <row r="28" spans="1:11" s="71" customFormat="1" ht="15">
      <c r="A28" s="27"/>
      <c r="B28" s="27"/>
      <c r="C28" s="27"/>
      <c r="D28" s="81"/>
      <c r="E28" s="39"/>
      <c r="F28" s="82"/>
      <c r="G28" s="27"/>
      <c r="H28" s="81"/>
      <c r="I28" s="39"/>
      <c r="J28" s="83"/>
      <c r="K28" s="27"/>
    </row>
    <row r="29" spans="1:11" s="71" customFormat="1" ht="15">
      <c r="A29" s="27" t="s">
        <v>58</v>
      </c>
      <c r="B29" s="27"/>
      <c r="C29" s="27"/>
      <c r="D29" s="81"/>
      <c r="E29" s="39"/>
      <c r="F29" s="82"/>
      <c r="G29" s="27"/>
      <c r="H29" s="81"/>
      <c r="I29" s="39"/>
      <c r="J29" s="83"/>
      <c r="K29" s="27"/>
    </row>
    <row r="30" spans="1:11" s="71" customFormat="1" ht="15">
      <c r="A30" s="27"/>
      <c r="B30" s="27" t="s">
        <v>59</v>
      </c>
      <c r="C30" s="27"/>
      <c r="D30" s="81"/>
      <c r="E30" s="39">
        <v>2581.913</v>
      </c>
      <c r="F30" s="82"/>
      <c r="G30" s="27"/>
      <c r="H30" s="81"/>
      <c r="I30" s="39">
        <v>2987.582</v>
      </c>
      <c r="J30" s="83"/>
      <c r="K30" s="27"/>
    </row>
    <row r="31" spans="1:11" s="71" customFormat="1" ht="15">
      <c r="A31" s="27"/>
      <c r="B31" s="27" t="s">
        <v>60</v>
      </c>
      <c r="C31" s="27"/>
      <c r="D31" s="81"/>
      <c r="E31" s="39">
        <v>28529.362</v>
      </c>
      <c r="F31" s="82"/>
      <c r="G31" s="27"/>
      <c r="H31" s="81"/>
      <c r="I31" s="39">
        <v>29714.857</v>
      </c>
      <c r="J31" s="83"/>
      <c r="K31" s="27"/>
    </row>
    <row r="32" spans="1:11" s="71" customFormat="1" ht="15">
      <c r="A32" s="27"/>
      <c r="B32" s="27" t="s">
        <v>61</v>
      </c>
      <c r="C32" s="27"/>
      <c r="D32" s="81"/>
      <c r="E32" s="39">
        <v>16785.275</v>
      </c>
      <c r="F32" s="82"/>
      <c r="G32" s="27"/>
      <c r="H32" s="81"/>
      <c r="I32" s="39">
        <v>13071.867</v>
      </c>
      <c r="J32" s="83"/>
      <c r="K32" s="27"/>
    </row>
    <row r="33" spans="1:11" s="71" customFormat="1" ht="15" hidden="1">
      <c r="A33" s="27"/>
      <c r="B33" s="27"/>
      <c r="C33" s="27"/>
      <c r="D33" s="81"/>
      <c r="E33" s="39"/>
      <c r="F33" s="82"/>
      <c r="G33" s="27"/>
      <c r="H33" s="81"/>
      <c r="I33" s="39">
        <v>0</v>
      </c>
      <c r="J33" s="83"/>
      <c r="K33" s="27"/>
    </row>
    <row r="34" spans="1:11" s="71" customFormat="1" ht="15" hidden="1">
      <c r="A34" s="27"/>
      <c r="B34" s="27"/>
      <c r="C34" s="27"/>
      <c r="D34" s="81"/>
      <c r="E34" s="39"/>
      <c r="F34" s="82"/>
      <c r="G34" s="27"/>
      <c r="H34" s="81"/>
      <c r="I34" s="39">
        <v>0</v>
      </c>
      <c r="J34" s="83"/>
      <c r="K34" s="27"/>
    </row>
    <row r="35" spans="1:11" s="71" customFormat="1" ht="15">
      <c r="A35" s="27"/>
      <c r="B35" s="27" t="s">
        <v>62</v>
      </c>
      <c r="C35" s="27"/>
      <c r="D35" s="81"/>
      <c r="E35" s="39">
        <v>571.88</v>
      </c>
      <c r="F35" s="82"/>
      <c r="G35" s="27"/>
      <c r="H35" s="81"/>
      <c r="I35" s="39">
        <v>428.486</v>
      </c>
      <c r="J35" s="83"/>
      <c r="K35" s="27"/>
    </row>
    <row r="36" spans="1:11" s="71" customFormat="1" ht="15">
      <c r="A36" s="27"/>
      <c r="B36" s="27" t="s">
        <v>63</v>
      </c>
      <c r="C36" s="27"/>
      <c r="D36" s="81"/>
      <c r="E36" s="39">
        <v>54964.54</v>
      </c>
      <c r="F36" s="82"/>
      <c r="G36" s="27"/>
      <c r="H36" s="81"/>
      <c r="I36" s="39">
        <v>52009.698</v>
      </c>
      <c r="J36" s="83"/>
      <c r="K36" s="27"/>
    </row>
    <row r="37" spans="1:11" s="71" customFormat="1" ht="15">
      <c r="A37" s="27"/>
      <c r="B37" s="27" t="s">
        <v>64</v>
      </c>
      <c r="C37" s="27"/>
      <c r="D37" s="81"/>
      <c r="E37" s="39">
        <v>5415.159</v>
      </c>
      <c r="F37" s="82"/>
      <c r="G37" s="27"/>
      <c r="H37" s="81"/>
      <c r="I37" s="39">
        <v>3630.315</v>
      </c>
      <c r="J37" s="83"/>
      <c r="K37" s="27"/>
    </row>
    <row r="38" spans="1:11" s="71" customFormat="1" ht="15">
      <c r="A38" s="27"/>
      <c r="B38" s="27" t="s">
        <v>97</v>
      </c>
      <c r="C38" s="27"/>
      <c r="D38" s="81"/>
      <c r="E38" s="39">
        <v>3240</v>
      </c>
      <c r="F38" s="82"/>
      <c r="G38" s="27"/>
      <c r="H38" s="81"/>
      <c r="I38" s="39">
        <v>0</v>
      </c>
      <c r="J38" s="83"/>
      <c r="K38" s="27"/>
    </row>
    <row r="39" spans="1:11" s="71" customFormat="1" ht="15">
      <c r="A39" s="27"/>
      <c r="B39" s="27"/>
      <c r="C39" s="27"/>
      <c r="D39" s="81"/>
      <c r="E39" s="84">
        <f>SUM(E30:E38)</f>
        <v>112088.129</v>
      </c>
      <c r="F39" s="82"/>
      <c r="G39" s="27"/>
      <c r="H39" s="81"/>
      <c r="I39" s="84">
        <f>SUM(I30:I38)</f>
        <v>101842.805</v>
      </c>
      <c r="J39" s="83"/>
      <c r="K39" s="27"/>
    </row>
    <row r="40" spans="1:11" s="71" customFormat="1" ht="15">
      <c r="A40" s="27"/>
      <c r="B40" s="27"/>
      <c r="C40" s="27"/>
      <c r="D40" s="85"/>
      <c r="E40" s="86"/>
      <c r="F40" s="87"/>
      <c r="G40" s="27"/>
      <c r="H40" s="85"/>
      <c r="I40" s="86"/>
      <c r="J40" s="88"/>
      <c r="K40" s="27"/>
    </row>
    <row r="41" spans="1:11" s="71" customFormat="1" ht="15">
      <c r="A41" s="27"/>
      <c r="B41" s="27"/>
      <c r="C41" s="27"/>
      <c r="D41" s="29"/>
      <c r="E41" s="39"/>
      <c r="F41" s="39"/>
      <c r="G41" s="27"/>
      <c r="H41" s="27"/>
      <c r="I41" s="39"/>
      <c r="J41" s="27"/>
      <c r="K41" s="27"/>
    </row>
    <row r="42" spans="1:11" s="71" customFormat="1" ht="15">
      <c r="A42" s="27" t="s">
        <v>65</v>
      </c>
      <c r="B42" s="27"/>
      <c r="C42" s="27"/>
      <c r="D42" s="27"/>
      <c r="E42" s="41">
        <f>E27-E39</f>
        <v>91167.19184180874</v>
      </c>
      <c r="F42" s="41"/>
      <c r="G42" s="27"/>
      <c r="H42" s="27"/>
      <c r="I42" s="41">
        <f>I27-I39</f>
        <v>7953.900783726916</v>
      </c>
      <c r="J42" s="27"/>
      <c r="K42" s="27"/>
    </row>
    <row r="43" spans="1:11" s="71" customFormat="1" ht="15">
      <c r="A43" s="27"/>
      <c r="B43" s="27"/>
      <c r="C43" s="27"/>
      <c r="D43" s="27"/>
      <c r="E43" s="41"/>
      <c r="F43" s="41"/>
      <c r="G43" s="27"/>
      <c r="H43" s="27"/>
      <c r="I43" s="41"/>
      <c r="J43" s="27"/>
      <c r="K43" s="27"/>
    </row>
    <row r="44" spans="1:11" s="71" customFormat="1" ht="15.75" thickBot="1">
      <c r="A44" s="27"/>
      <c r="B44" s="27"/>
      <c r="C44" s="27"/>
      <c r="D44" s="27"/>
      <c r="E44" s="89">
        <f>SUM(E10:E15)+E42</f>
        <v>373845.67636903096</v>
      </c>
      <c r="F44" s="41"/>
      <c r="G44" s="27"/>
      <c r="H44" s="27"/>
      <c r="I44" s="89">
        <f>SUM(I10:I15)+I42</f>
        <v>363285.18368094915</v>
      </c>
      <c r="J44" s="27"/>
      <c r="K44" s="27"/>
    </row>
    <row r="45" spans="1:11" s="71" customFormat="1" ht="15.75" hidden="1" thickTop="1">
      <c r="A45" s="27"/>
      <c r="B45" s="27"/>
      <c r="C45" s="27"/>
      <c r="D45" s="27"/>
      <c r="E45" s="39"/>
      <c r="F45" s="41"/>
      <c r="G45" s="27"/>
      <c r="H45" s="27"/>
      <c r="I45" s="39"/>
      <c r="J45" s="27"/>
      <c r="K45" s="27"/>
    </row>
    <row r="46" spans="1:11" s="71" customFormat="1" ht="15" hidden="1">
      <c r="A46" s="27"/>
      <c r="B46" s="27"/>
      <c r="C46" s="27"/>
      <c r="D46" s="27"/>
      <c r="E46" s="41"/>
      <c r="F46" s="41"/>
      <c r="G46" s="27"/>
      <c r="H46" s="27"/>
      <c r="I46" s="41"/>
      <c r="J46" s="27"/>
      <c r="K46" s="27"/>
    </row>
    <row r="47" spans="1:11" s="71" customFormat="1" ht="15.75" thickTop="1">
      <c r="A47" s="27" t="s">
        <v>96</v>
      </c>
      <c r="B47" s="27"/>
      <c r="C47" s="27"/>
      <c r="D47" s="27"/>
      <c r="E47" s="41"/>
      <c r="F47" s="41"/>
      <c r="G47" s="27"/>
      <c r="H47" s="27"/>
      <c r="I47" s="41"/>
      <c r="J47" s="27"/>
      <c r="K47" s="27"/>
    </row>
    <row r="48" spans="1:11" s="71" customFormat="1" ht="15">
      <c r="A48" s="27" t="s">
        <v>67</v>
      </c>
      <c r="B48" s="27"/>
      <c r="C48" s="27"/>
      <c r="D48" s="27"/>
      <c r="E48" s="39">
        <v>150000</v>
      </c>
      <c r="F48" s="41"/>
      <c r="G48" s="27"/>
      <c r="H48" s="27"/>
      <c r="I48" s="41">
        <v>150000</v>
      </c>
      <c r="J48" s="27"/>
      <c r="K48" s="27"/>
    </row>
    <row r="49" spans="1:11" s="71" customFormat="1" ht="15">
      <c r="A49" s="27" t="s">
        <v>95</v>
      </c>
      <c r="B49" s="27"/>
      <c r="C49" s="27"/>
      <c r="D49" s="27"/>
      <c r="E49" s="86">
        <v>113778.37639553664</v>
      </c>
      <c r="F49" s="41"/>
      <c r="G49" s="27"/>
      <c r="H49" s="27"/>
      <c r="I49" s="86">
        <v>93145.49858</v>
      </c>
      <c r="J49" s="27"/>
      <c r="K49" s="27"/>
    </row>
    <row r="50" spans="1:11" s="71" customFormat="1" ht="15">
      <c r="A50" s="27" t="s">
        <v>66</v>
      </c>
      <c r="B50" s="27"/>
      <c r="C50" s="27"/>
      <c r="D50" s="27"/>
      <c r="E50" s="41">
        <f>E48+E49</f>
        <v>263778.37639553664</v>
      </c>
      <c r="F50" s="41"/>
      <c r="G50" s="27"/>
      <c r="H50" s="27"/>
      <c r="I50" s="41">
        <f>I49+I48</f>
        <v>243145.49858</v>
      </c>
      <c r="J50" s="27"/>
      <c r="K50" s="27"/>
    </row>
    <row r="51" spans="1:11" s="71" customFormat="1" ht="15">
      <c r="A51" s="27"/>
      <c r="B51" s="27"/>
      <c r="C51" s="27"/>
      <c r="D51" s="27"/>
      <c r="E51" s="41"/>
      <c r="F51" s="41"/>
      <c r="G51" s="27"/>
      <c r="H51" s="27"/>
      <c r="I51" s="41"/>
      <c r="J51" s="27"/>
      <c r="K51" s="27"/>
    </row>
    <row r="52" spans="1:11" s="71" customFormat="1" ht="15">
      <c r="A52" s="27" t="s">
        <v>68</v>
      </c>
      <c r="B52" s="27"/>
      <c r="C52" s="27"/>
      <c r="D52" s="27"/>
      <c r="E52" s="39">
        <v>13691.574273494287</v>
      </c>
      <c r="F52" s="41"/>
      <c r="G52" s="27"/>
      <c r="H52" s="27"/>
      <c r="I52" s="41">
        <v>13679.575287934287</v>
      </c>
      <c r="J52" s="27"/>
      <c r="K52" s="27"/>
    </row>
    <row r="53" spans="1:11" s="71" customFormat="1" ht="15">
      <c r="A53" s="27" t="s">
        <v>69</v>
      </c>
      <c r="B53" s="27"/>
      <c r="C53" s="27"/>
      <c r="D53" s="27"/>
      <c r="E53" s="39">
        <v>2040.601</v>
      </c>
      <c r="F53" s="41"/>
      <c r="G53" s="27"/>
      <c r="H53" s="27"/>
      <c r="I53" s="41">
        <v>495.77</v>
      </c>
      <c r="J53" s="27"/>
      <c r="K53" s="27"/>
    </row>
    <row r="54" spans="1:11" s="71" customFormat="1" ht="15">
      <c r="A54" s="27" t="s">
        <v>70</v>
      </c>
      <c r="B54" s="27"/>
      <c r="C54" s="27"/>
      <c r="D54" s="27"/>
      <c r="E54" s="39">
        <v>94182.826</v>
      </c>
      <c r="F54" s="41"/>
      <c r="G54" s="27"/>
      <c r="H54" s="27"/>
      <c r="I54" s="41">
        <v>105941.252</v>
      </c>
      <c r="J54" s="27"/>
      <c r="K54" s="27"/>
    </row>
    <row r="55" spans="1:11" s="71" customFormat="1" ht="15">
      <c r="A55" s="27" t="s">
        <v>71</v>
      </c>
      <c r="B55" s="27"/>
      <c r="C55" s="27"/>
      <c r="D55" s="27"/>
      <c r="E55" s="39">
        <v>152.2</v>
      </c>
      <c r="F55" s="41"/>
      <c r="G55" s="27"/>
      <c r="H55" s="27"/>
      <c r="I55" s="41">
        <v>22.6</v>
      </c>
      <c r="J55" s="27"/>
      <c r="K55" s="27"/>
    </row>
    <row r="56" spans="1:11" s="71" customFormat="1" ht="15">
      <c r="A56" s="27"/>
      <c r="B56" s="27"/>
      <c r="C56" s="27"/>
      <c r="D56" s="27"/>
      <c r="E56" s="41"/>
      <c r="F56" s="41"/>
      <c r="G56" s="27"/>
      <c r="H56" s="27"/>
      <c r="I56" s="41"/>
      <c r="J56" s="27"/>
      <c r="K56" s="27"/>
    </row>
    <row r="57" spans="1:11" s="71" customFormat="1" ht="15.75" thickBot="1">
      <c r="A57" s="27"/>
      <c r="B57" s="27"/>
      <c r="C57" s="27"/>
      <c r="D57" s="27"/>
      <c r="E57" s="89">
        <f>SUM(E50:E55)</f>
        <v>373845.577669031</v>
      </c>
      <c r="F57" s="41"/>
      <c r="G57" s="27"/>
      <c r="H57" s="27"/>
      <c r="I57" s="89">
        <f>SUM(I50:I55)</f>
        <v>363284.69586793426</v>
      </c>
      <c r="J57" s="27"/>
      <c r="K57" s="27"/>
    </row>
    <row r="58" spans="1:11" s="71" customFormat="1" ht="15.75" thickTop="1">
      <c r="A58" s="27"/>
      <c r="B58" s="27"/>
      <c r="C58" s="27"/>
      <c r="D58" s="27"/>
      <c r="E58" s="41"/>
      <c r="F58" s="41"/>
      <c r="G58" s="27"/>
      <c r="H58" s="27"/>
      <c r="I58" s="41"/>
      <c r="J58" s="27"/>
      <c r="K58" s="27"/>
    </row>
    <row r="59" spans="1:11" s="71" customFormat="1" ht="15.75" thickBot="1">
      <c r="A59" s="27" t="s">
        <v>72</v>
      </c>
      <c r="B59" s="27"/>
      <c r="C59" s="27"/>
      <c r="D59" s="27"/>
      <c r="E59" s="90">
        <f>(E50-E14)/E48</f>
        <v>1.7506351297035774</v>
      </c>
      <c r="F59" s="41"/>
      <c r="G59" s="27"/>
      <c r="H59" s="27"/>
      <c r="I59" s="90">
        <f>(I50-I14)/I48</f>
        <v>1.6112233238666667</v>
      </c>
      <c r="J59" s="27"/>
      <c r="K59" s="27"/>
    </row>
    <row r="60" spans="1:11" s="71" customFormat="1" ht="15.75" thickTop="1">
      <c r="A60" s="27"/>
      <c r="B60" s="27"/>
      <c r="C60" s="27"/>
      <c r="D60" s="27"/>
      <c r="E60" s="96"/>
      <c r="F60" s="41"/>
      <c r="G60" s="27"/>
      <c r="H60" s="27"/>
      <c r="I60" s="96"/>
      <c r="J60" s="27"/>
      <c r="K60" s="27"/>
    </row>
    <row r="61" spans="1:11" s="71" customFormat="1" ht="15">
      <c r="A61" s="27"/>
      <c r="B61" s="27"/>
      <c r="C61" s="27"/>
      <c r="D61" s="27"/>
      <c r="E61" s="96"/>
      <c r="F61" s="41"/>
      <c r="G61" s="27"/>
      <c r="H61" s="27"/>
      <c r="I61" s="96"/>
      <c r="J61" s="27"/>
      <c r="K61" s="27"/>
    </row>
    <row r="62" spans="1:11" s="71" customFormat="1" ht="15">
      <c r="A62" s="27"/>
      <c r="B62" s="27"/>
      <c r="C62" s="27"/>
      <c r="D62" s="27"/>
      <c r="E62" s="41"/>
      <c r="F62" s="41"/>
      <c r="G62" s="27"/>
      <c r="H62" s="27"/>
      <c r="I62" s="41"/>
      <c r="J62" s="27"/>
      <c r="K62" s="27"/>
    </row>
    <row r="63" spans="1:11" s="71" customFormat="1" ht="30" customHeight="1">
      <c r="A63" s="143" t="s">
        <v>92</v>
      </c>
      <c r="B63" s="143"/>
      <c r="C63" s="143"/>
      <c r="D63" s="143"/>
      <c r="E63" s="143"/>
      <c r="F63" s="143"/>
      <c r="G63" s="143"/>
      <c r="H63" s="143"/>
      <c r="I63" s="143"/>
      <c r="J63" s="143"/>
      <c r="K63" s="27"/>
    </row>
    <row r="64" spans="1:11" s="71" customFormat="1" ht="15">
      <c r="A64" s="27"/>
      <c r="B64" s="27"/>
      <c r="C64" s="27"/>
      <c r="D64" s="27"/>
      <c r="E64" s="41"/>
      <c r="F64" s="41"/>
      <c r="G64" s="27"/>
      <c r="H64" s="27"/>
      <c r="I64" s="41"/>
      <c r="J64" s="27"/>
      <c r="K64" s="27"/>
    </row>
    <row r="65" spans="1:11" s="71" customFormat="1" ht="15">
      <c r="A65" s="27"/>
      <c r="B65" s="27"/>
      <c r="C65" s="27"/>
      <c r="D65" s="27"/>
      <c r="E65" s="41"/>
      <c r="F65" s="41"/>
      <c r="G65" s="27"/>
      <c r="H65" s="27"/>
      <c r="I65" s="41"/>
      <c r="J65" s="27"/>
      <c r="K65" s="27"/>
    </row>
    <row r="66" spans="1:11" s="71" customFormat="1" ht="15">
      <c r="A66" s="27"/>
      <c r="B66" s="27"/>
      <c r="C66" s="27"/>
      <c r="D66" s="27"/>
      <c r="E66" s="91"/>
      <c r="F66" s="41"/>
      <c r="G66" s="27"/>
      <c r="H66" s="27"/>
      <c r="I66" s="41"/>
      <c r="J66" s="27"/>
      <c r="K66" s="27"/>
    </row>
    <row r="67" spans="1:11" s="71" customFormat="1" ht="15">
      <c r="A67" s="27"/>
      <c r="B67" s="27" t="s">
        <v>4</v>
      </c>
      <c r="C67" s="27"/>
      <c r="D67" s="27"/>
      <c r="E67" s="41"/>
      <c r="F67" s="41"/>
      <c r="G67" s="27"/>
      <c r="H67" s="27"/>
      <c r="I67" s="41"/>
      <c r="J67" s="27"/>
      <c r="K67" s="27"/>
    </row>
    <row r="68" spans="1:11" s="71" customFormat="1" ht="15">
      <c r="A68" s="27"/>
      <c r="B68" s="27"/>
      <c r="C68" s="27"/>
      <c r="D68" s="27"/>
      <c r="E68" s="41"/>
      <c r="F68" s="41"/>
      <c r="G68" s="27"/>
      <c r="H68" s="27"/>
      <c r="I68" s="41"/>
      <c r="J68" s="27"/>
      <c r="K68" s="27"/>
    </row>
    <row r="69" spans="1:11" s="71" customFormat="1" ht="15">
      <c r="A69" s="27"/>
      <c r="B69" s="27"/>
      <c r="C69" s="27"/>
      <c r="D69" s="27"/>
      <c r="E69" s="41"/>
      <c r="F69" s="41"/>
      <c r="G69" s="27"/>
      <c r="H69" s="27"/>
      <c r="I69" s="41"/>
      <c r="J69" s="27"/>
      <c r="K69" s="27"/>
    </row>
    <row r="70" spans="1:11" s="71" customFormat="1" ht="15">
      <c r="A70" s="27"/>
      <c r="B70" s="27"/>
      <c r="C70" s="27"/>
      <c r="D70" s="27"/>
      <c r="E70" s="41"/>
      <c r="F70" s="41"/>
      <c r="G70" s="27"/>
      <c r="H70" s="27"/>
      <c r="I70" s="41"/>
      <c r="J70" s="27"/>
      <c r="K70" s="27"/>
    </row>
    <row r="71" spans="1:11" s="71" customFormat="1" ht="15">
      <c r="A71" s="27"/>
      <c r="B71" s="27"/>
      <c r="C71" s="27"/>
      <c r="D71" s="27"/>
      <c r="E71" s="41"/>
      <c r="F71" s="41"/>
      <c r="G71" s="27"/>
      <c r="H71" s="27"/>
      <c r="I71" s="41"/>
      <c r="J71" s="27"/>
      <c r="K71" s="27"/>
    </row>
    <row r="72" spans="1:11" s="71" customFormat="1" ht="15">
      <c r="A72" s="27"/>
      <c r="B72" s="27"/>
      <c r="C72" s="27"/>
      <c r="D72" s="27"/>
      <c r="E72" s="41"/>
      <c r="F72" s="41"/>
      <c r="G72" s="27"/>
      <c r="H72" s="27"/>
      <c r="I72" s="41"/>
      <c r="J72" s="27"/>
      <c r="K72" s="27"/>
    </row>
    <row r="73" spans="1:11" s="71" customFormat="1" ht="15">
      <c r="A73" s="27"/>
      <c r="B73" s="27"/>
      <c r="C73" s="27"/>
      <c r="D73" s="27"/>
      <c r="E73" s="41"/>
      <c r="F73" s="41"/>
      <c r="G73" s="27"/>
      <c r="H73" s="27"/>
      <c r="I73" s="41"/>
      <c r="J73" s="27"/>
      <c r="K73" s="27"/>
    </row>
    <row r="74" spans="1:11" s="71" customFormat="1" ht="15">
      <c r="A74" s="27"/>
      <c r="B74" s="27"/>
      <c r="C74" s="27"/>
      <c r="D74" s="27"/>
      <c r="E74" s="41"/>
      <c r="F74" s="41"/>
      <c r="G74" s="27"/>
      <c r="H74" s="27"/>
      <c r="I74" s="41"/>
      <c r="J74" s="27"/>
      <c r="K74" s="27"/>
    </row>
    <row r="75" spans="1:11" s="71" customFormat="1" ht="15">
      <c r="A75" s="27"/>
      <c r="B75" s="27"/>
      <c r="C75" s="27"/>
      <c r="D75" s="27"/>
      <c r="E75" s="41"/>
      <c r="F75" s="41"/>
      <c r="G75" s="27"/>
      <c r="H75" s="27"/>
      <c r="I75" s="41"/>
      <c r="J75" s="27"/>
      <c r="K75" s="27"/>
    </row>
    <row r="76" spans="1:11" s="71" customFormat="1" ht="15">
      <c r="A76" s="27"/>
      <c r="B76" s="27"/>
      <c r="C76" s="27"/>
      <c r="D76" s="27"/>
      <c r="E76" s="41"/>
      <c r="F76" s="41"/>
      <c r="G76" s="27"/>
      <c r="H76" s="27"/>
      <c r="I76" s="41"/>
      <c r="J76" s="27"/>
      <c r="K76" s="27"/>
    </row>
    <row r="77" spans="1:11" s="71" customFormat="1" ht="15">
      <c r="A77" s="27"/>
      <c r="B77" s="27"/>
      <c r="C77" s="27"/>
      <c r="D77" s="27"/>
      <c r="E77" s="41"/>
      <c r="F77" s="41"/>
      <c r="G77" s="27"/>
      <c r="H77" s="27"/>
      <c r="I77" s="41"/>
      <c r="J77" s="27"/>
      <c r="K77" s="27"/>
    </row>
    <row r="78" spans="1:11" s="71" customFormat="1" ht="15">
      <c r="A78" s="27"/>
      <c r="B78" s="27"/>
      <c r="C78" s="27"/>
      <c r="D78" s="27"/>
      <c r="E78" s="41"/>
      <c r="F78" s="41"/>
      <c r="G78" s="27"/>
      <c r="H78" s="27"/>
      <c r="I78" s="41"/>
      <c r="J78" s="27"/>
      <c r="K78" s="27"/>
    </row>
    <row r="79" spans="1:11" s="71" customFormat="1" ht="15">
      <c r="A79" s="27"/>
      <c r="B79" s="27"/>
      <c r="C79" s="27"/>
      <c r="D79" s="27"/>
      <c r="E79" s="41"/>
      <c r="F79" s="41"/>
      <c r="G79" s="27"/>
      <c r="H79" s="27"/>
      <c r="I79" s="41"/>
      <c r="J79" s="27"/>
      <c r="K79" s="27"/>
    </row>
    <row r="80" spans="1:11" s="71" customFormat="1" ht="15">
      <c r="A80" s="27"/>
      <c r="B80" s="27"/>
      <c r="C80" s="27"/>
      <c r="D80" s="27"/>
      <c r="E80" s="41"/>
      <c r="F80" s="41"/>
      <c r="G80" s="27"/>
      <c r="H80" s="27"/>
      <c r="I80" s="41"/>
      <c r="J80" s="27"/>
      <c r="K80" s="27"/>
    </row>
    <row r="81" spans="1:11" s="71" customFormat="1" ht="15">
      <c r="A81" s="27"/>
      <c r="B81" s="27"/>
      <c r="C81" s="27"/>
      <c r="D81" s="27"/>
      <c r="E81" s="41"/>
      <c r="F81" s="41"/>
      <c r="G81" s="27"/>
      <c r="H81" s="27"/>
      <c r="I81" s="41"/>
      <c r="J81" s="27"/>
      <c r="K81" s="27"/>
    </row>
    <row r="82" spans="1:11" s="71" customFormat="1" ht="15">
      <c r="A82" s="27"/>
      <c r="B82" s="27"/>
      <c r="C82" s="27"/>
      <c r="D82" s="27"/>
      <c r="E82" s="41"/>
      <c r="F82" s="41"/>
      <c r="G82" s="27"/>
      <c r="H82" s="27"/>
      <c r="I82" s="41"/>
      <c r="J82" s="27"/>
      <c r="K82" s="27"/>
    </row>
    <row r="83" spans="1:11" s="71" customFormat="1" ht="15">
      <c r="A83" s="27"/>
      <c r="B83" s="27"/>
      <c r="C83" s="27"/>
      <c r="D83" s="27"/>
      <c r="E83" s="41"/>
      <c r="F83" s="41"/>
      <c r="G83" s="27"/>
      <c r="H83" s="27"/>
      <c r="I83" s="41"/>
      <c r="J83" s="27"/>
      <c r="K83" s="27"/>
    </row>
    <row r="84" spans="1:11" s="71" customFormat="1" ht="15">
      <c r="A84" s="27"/>
      <c r="B84" s="27"/>
      <c r="C84" s="27"/>
      <c r="D84" s="27"/>
      <c r="E84" s="41"/>
      <c r="F84" s="41"/>
      <c r="G84" s="27"/>
      <c r="H84" s="27"/>
      <c r="I84" s="41"/>
      <c r="J84" s="27"/>
      <c r="K84" s="27"/>
    </row>
    <row r="85" spans="1:11" s="71" customFormat="1" ht="15">
      <c r="A85" s="27"/>
      <c r="B85" s="27"/>
      <c r="C85" s="27"/>
      <c r="D85" s="27"/>
      <c r="E85" s="41"/>
      <c r="F85" s="41"/>
      <c r="G85" s="27"/>
      <c r="H85" s="27"/>
      <c r="I85" s="41"/>
      <c r="J85" s="27"/>
      <c r="K85" s="27"/>
    </row>
    <row r="86" spans="1:11" s="71" customFormat="1" ht="15">
      <c r="A86" s="27"/>
      <c r="B86" s="27"/>
      <c r="C86" s="27"/>
      <c r="D86" s="27"/>
      <c r="E86" s="41"/>
      <c r="F86" s="41"/>
      <c r="G86" s="27"/>
      <c r="H86" s="27"/>
      <c r="I86" s="41"/>
      <c r="J86" s="27"/>
      <c r="K86" s="27"/>
    </row>
    <row r="87" spans="1:11" s="71" customFormat="1" ht="15">
      <c r="A87" s="27"/>
      <c r="B87" s="27"/>
      <c r="C87" s="27"/>
      <c r="D87" s="27"/>
      <c r="E87" s="41"/>
      <c r="F87" s="41"/>
      <c r="G87" s="27"/>
      <c r="H87" s="27"/>
      <c r="I87" s="41"/>
      <c r="J87" s="27"/>
      <c r="K87" s="27"/>
    </row>
    <row r="88" spans="1:11" s="71" customFormat="1" ht="15">
      <c r="A88" s="27"/>
      <c r="B88" s="27"/>
      <c r="C88" s="27"/>
      <c r="D88" s="27"/>
      <c r="E88" s="41"/>
      <c r="F88" s="41"/>
      <c r="G88" s="27"/>
      <c r="H88" s="27"/>
      <c r="I88" s="41"/>
      <c r="J88" s="27"/>
      <c r="K88" s="27"/>
    </row>
    <row r="89" spans="1:11" s="71" customFormat="1" ht="15">
      <c r="A89" s="27"/>
      <c r="B89" s="27"/>
      <c r="C89" s="27"/>
      <c r="D89" s="27"/>
      <c r="E89" s="41"/>
      <c r="F89" s="41"/>
      <c r="G89" s="27"/>
      <c r="H89" s="27"/>
      <c r="I89" s="41"/>
      <c r="J89" s="27"/>
      <c r="K89" s="27"/>
    </row>
    <row r="90" spans="1:11" s="71" customFormat="1" ht="15">
      <c r="A90" s="27"/>
      <c r="B90" s="27"/>
      <c r="C90" s="27"/>
      <c r="D90" s="27"/>
      <c r="E90" s="41"/>
      <c r="F90" s="41"/>
      <c r="G90" s="27"/>
      <c r="H90" s="27"/>
      <c r="I90" s="41"/>
      <c r="J90" s="27"/>
      <c r="K90" s="27"/>
    </row>
    <row r="91" spans="1:11" s="71" customFormat="1" ht="15">
      <c r="A91" s="27"/>
      <c r="B91" s="27"/>
      <c r="C91" s="27"/>
      <c r="D91" s="27"/>
      <c r="E91" s="41"/>
      <c r="F91" s="41"/>
      <c r="G91" s="27"/>
      <c r="H91" s="27"/>
      <c r="I91" s="41"/>
      <c r="J91" s="27"/>
      <c r="K91" s="27"/>
    </row>
    <row r="92" spans="1:11" s="71" customFormat="1" ht="15">
      <c r="A92" s="27"/>
      <c r="B92" s="27"/>
      <c r="C92" s="27"/>
      <c r="D92" s="27"/>
      <c r="E92" s="41"/>
      <c r="F92" s="41"/>
      <c r="G92" s="27"/>
      <c r="H92" s="27"/>
      <c r="I92" s="41"/>
      <c r="J92" s="27"/>
      <c r="K92" s="27"/>
    </row>
    <row r="93" spans="1:11" s="71" customFormat="1" ht="15">
      <c r="A93" s="27"/>
      <c r="B93" s="27"/>
      <c r="C93" s="27"/>
      <c r="D93" s="27"/>
      <c r="E93" s="41"/>
      <c r="F93" s="41"/>
      <c r="G93" s="27"/>
      <c r="H93" s="27"/>
      <c r="I93" s="41"/>
      <c r="J93" s="27"/>
      <c r="K93" s="27"/>
    </row>
    <row r="94" spans="1:11" s="71" customFormat="1" ht="15">
      <c r="A94" s="27"/>
      <c r="B94" s="27"/>
      <c r="C94" s="27"/>
      <c r="D94" s="27"/>
      <c r="E94" s="41"/>
      <c r="F94" s="41"/>
      <c r="G94" s="27"/>
      <c r="H94" s="27"/>
      <c r="I94" s="41"/>
      <c r="J94" s="27"/>
      <c r="K94" s="27"/>
    </row>
  </sheetData>
  <mergeCells count="2">
    <mergeCell ref="A1:I1"/>
    <mergeCell ref="A63:J63"/>
  </mergeCells>
  <printOptions/>
  <pageMargins left="0.75" right="0.75" top="0.56" bottom="0.6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5"/>
  <sheetViews>
    <sheetView workbookViewId="0" topLeftCell="A6">
      <selection activeCell="K17" sqref="K17"/>
    </sheetView>
  </sheetViews>
  <sheetFormatPr defaultColWidth="9.140625" defaultRowHeight="12.75"/>
  <cols>
    <col min="1" max="1" width="6.421875" style="92" customWidth="1"/>
    <col min="2" max="2" width="28.421875" style="92" customWidth="1"/>
    <col min="3" max="3" width="10.28125" style="92" customWidth="1"/>
    <col min="4" max="4" width="0.5625" style="92" customWidth="1"/>
    <col min="5" max="5" width="9.8515625" style="26" customWidth="1"/>
    <col min="6" max="6" width="0.5625" style="92" customWidth="1"/>
    <col min="7" max="7" width="11.421875" style="93" bestFit="1" customWidth="1"/>
    <col min="8" max="8" width="0.5625" style="93" customWidth="1"/>
    <col min="9" max="9" width="11.7109375" style="93" bestFit="1" customWidth="1"/>
    <col min="10" max="10" width="0.5625" style="93" customWidth="1"/>
    <col min="11" max="11" width="11.57421875" style="92" bestFit="1" customWidth="1"/>
    <col min="12" max="12" width="0.85546875" style="92" customWidth="1"/>
    <col min="13" max="13" width="11.57421875" style="92" customWidth="1"/>
    <col min="14" max="14" width="0.9921875" style="92" hidden="1" customWidth="1"/>
    <col min="15" max="32" width="11.140625" style="92" customWidth="1"/>
  </cols>
  <sheetData>
    <row r="1" spans="1:32" ht="24.75" customHeight="1">
      <c r="A1" s="144" t="s">
        <v>73</v>
      </c>
      <c r="B1" s="144"/>
      <c r="C1" s="144"/>
      <c r="D1" s="144"/>
      <c r="E1" s="144"/>
      <c r="F1" s="144"/>
      <c r="G1" s="144"/>
      <c r="H1" s="144"/>
      <c r="I1" s="144"/>
      <c r="J1" s="14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21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11" s="71" customFormat="1" ht="14.25">
      <c r="A3" s="5" t="s">
        <v>86</v>
      </c>
      <c r="B3" s="5"/>
      <c r="C3" s="5"/>
      <c r="D3" s="5"/>
      <c r="E3" s="5"/>
      <c r="F3" s="74"/>
      <c r="G3" s="74"/>
      <c r="H3" s="74"/>
      <c r="I3" s="5"/>
      <c r="J3" s="5"/>
      <c r="K3" s="5"/>
    </row>
    <row r="4" spans="1:32" s="71" customFormat="1" ht="15">
      <c r="A4" s="94" t="s">
        <v>113</v>
      </c>
      <c r="B4" s="94"/>
      <c r="C4" s="111"/>
      <c r="D4" s="111"/>
      <c r="E4" s="28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s="71" customFormat="1" ht="15">
      <c r="A5" s="94"/>
      <c r="B5" s="94"/>
      <c r="C5" s="111"/>
      <c r="D5" s="111"/>
      <c r="E5" s="28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s="71" customFormat="1" ht="15">
      <c r="A6" s="111"/>
      <c r="B6" s="111"/>
      <c r="C6" s="111"/>
      <c r="D6" s="111"/>
      <c r="E6" s="28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</row>
    <row r="7" spans="1:32" s="71" customFormat="1" ht="15">
      <c r="A7" s="112"/>
      <c r="B7" s="112"/>
      <c r="C7" s="111"/>
      <c r="D7" s="111"/>
      <c r="E7" s="149" t="s">
        <v>74</v>
      </c>
      <c r="F7" s="149"/>
      <c r="G7" s="149"/>
      <c r="H7" s="149"/>
      <c r="I7" s="149"/>
      <c r="J7" s="113"/>
      <c r="K7" s="113" t="s">
        <v>75</v>
      </c>
      <c r="L7" s="113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</row>
    <row r="8" spans="1:32" s="71" customFormat="1" ht="15">
      <c r="A8" s="112"/>
      <c r="B8" s="112"/>
      <c r="C8" s="111"/>
      <c r="D8" s="111"/>
      <c r="E8" s="113"/>
      <c r="F8" s="113"/>
      <c r="G8" s="113"/>
      <c r="H8" s="113"/>
      <c r="I8" s="113"/>
      <c r="J8" s="113"/>
      <c r="K8" s="113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32" s="71" customFormat="1" ht="15">
      <c r="A9" s="113"/>
      <c r="B9" s="113"/>
      <c r="C9" s="113" t="s">
        <v>76</v>
      </c>
      <c r="D9" s="113"/>
      <c r="E9" s="114" t="s">
        <v>76</v>
      </c>
      <c r="F9" s="113"/>
      <c r="G9" s="113" t="s">
        <v>77</v>
      </c>
      <c r="H9" s="113"/>
      <c r="I9" s="113" t="s">
        <v>78</v>
      </c>
      <c r="J9" s="113"/>
      <c r="K9" s="113" t="s">
        <v>79</v>
      </c>
      <c r="L9" s="113"/>
      <c r="M9" s="113"/>
      <c r="N9" s="113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</row>
    <row r="10" spans="1:32" s="71" customFormat="1" ht="15">
      <c r="A10" s="111"/>
      <c r="B10" s="111"/>
      <c r="C10" s="116" t="s">
        <v>80</v>
      </c>
      <c r="D10" s="117"/>
      <c r="E10" s="118" t="s">
        <v>81</v>
      </c>
      <c r="F10" s="117"/>
      <c r="G10" s="117" t="s">
        <v>82</v>
      </c>
      <c r="H10" s="117"/>
      <c r="I10" s="117" t="s">
        <v>83</v>
      </c>
      <c r="J10" s="117"/>
      <c r="K10" s="117" t="s">
        <v>84</v>
      </c>
      <c r="L10" s="119"/>
      <c r="M10" s="117" t="s">
        <v>26</v>
      </c>
      <c r="N10" s="113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</row>
    <row r="11" spans="1:32" s="71" customFormat="1" ht="15">
      <c r="A11" s="121"/>
      <c r="B11" s="121"/>
      <c r="C11" s="113" t="s">
        <v>1</v>
      </c>
      <c r="D11" s="113"/>
      <c r="E11" s="113" t="s">
        <v>1</v>
      </c>
      <c r="F11" s="113"/>
      <c r="G11" s="113" t="s">
        <v>1</v>
      </c>
      <c r="H11" s="111"/>
      <c r="I11" s="113" t="s">
        <v>1</v>
      </c>
      <c r="J11" s="111"/>
      <c r="K11" s="113" t="s">
        <v>1</v>
      </c>
      <c r="L11" s="111"/>
      <c r="M11" s="113" t="str">
        <f>+K11</f>
        <v>RM'000</v>
      </c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</row>
    <row r="12" spans="1:32" s="71" customFormat="1" ht="15">
      <c r="A12" s="111"/>
      <c r="B12" s="111"/>
      <c r="C12" s="115"/>
      <c r="D12" s="115"/>
      <c r="E12" s="122"/>
      <c r="F12" s="115"/>
      <c r="G12" s="111"/>
      <c r="H12" s="111"/>
      <c r="I12" s="111"/>
      <c r="J12" s="111"/>
      <c r="K12" s="115"/>
      <c r="L12" s="111"/>
      <c r="M12" s="115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</row>
    <row r="13" spans="1:32" s="71" customFormat="1" ht="15">
      <c r="A13" s="123" t="s">
        <v>108</v>
      </c>
      <c r="B13" s="123"/>
      <c r="C13" s="124">
        <v>150000</v>
      </c>
      <c r="D13" s="124"/>
      <c r="E13" s="125">
        <v>4508</v>
      </c>
      <c r="F13" s="124"/>
      <c r="G13" s="124">
        <v>17744</v>
      </c>
      <c r="H13" s="124"/>
      <c r="I13" s="124">
        <v>5895</v>
      </c>
      <c r="J13" s="124"/>
      <c r="K13" s="124">
        <f>59598+5400</f>
        <v>64998</v>
      </c>
      <c r="L13" s="124"/>
      <c r="M13" s="124">
        <f>SUM(C13:L13)</f>
        <v>243145</v>
      </c>
      <c r="N13" s="126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</row>
    <row r="14" spans="1:32" s="71" customFormat="1" ht="15">
      <c r="A14" s="111"/>
      <c r="B14" s="111"/>
      <c r="C14" s="124"/>
      <c r="D14" s="124"/>
      <c r="E14" s="125"/>
      <c r="F14" s="124"/>
      <c r="G14" s="124"/>
      <c r="H14" s="124"/>
      <c r="I14" s="124"/>
      <c r="J14" s="124"/>
      <c r="K14" s="124"/>
      <c r="L14" s="124"/>
      <c r="M14" s="124"/>
      <c r="N14" s="126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</row>
    <row r="15" spans="1:32" s="71" customFormat="1" ht="15">
      <c r="A15" s="28" t="s">
        <v>87</v>
      </c>
      <c r="B15" s="28"/>
      <c r="C15" s="124">
        <v>0</v>
      </c>
      <c r="D15" s="124"/>
      <c r="E15" s="125">
        <v>0</v>
      </c>
      <c r="F15" s="124"/>
      <c r="G15" s="124">
        <v>0</v>
      </c>
      <c r="H15" s="124"/>
      <c r="I15" s="124">
        <v>-280</v>
      </c>
      <c r="J15" s="124"/>
      <c r="K15" s="124">
        <v>0</v>
      </c>
      <c r="L15" s="124"/>
      <c r="M15" s="127">
        <f>SUM(C15:L15)</f>
        <v>-280</v>
      </c>
      <c r="N15" s="126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</row>
    <row r="16" spans="1:32" s="71" customFormat="1" ht="15">
      <c r="A16" s="111" t="s">
        <v>85</v>
      </c>
      <c r="B16" s="111"/>
      <c r="C16" s="124">
        <v>0</v>
      </c>
      <c r="D16" s="124"/>
      <c r="E16" s="125">
        <v>0</v>
      </c>
      <c r="F16" s="124"/>
      <c r="G16" s="124">
        <v>0</v>
      </c>
      <c r="H16" s="124"/>
      <c r="I16" s="124">
        <v>0</v>
      </c>
      <c r="J16" s="124"/>
      <c r="K16" s="124">
        <v>29553</v>
      </c>
      <c r="L16" s="124"/>
      <c r="M16" s="127">
        <f>SUM(C16:L16)</f>
        <v>29553</v>
      </c>
      <c r="N16" s="126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</row>
    <row r="17" spans="1:32" s="71" customFormat="1" ht="15">
      <c r="A17" s="28" t="s">
        <v>118</v>
      </c>
      <c r="B17" s="28"/>
      <c r="C17" s="128">
        <v>0</v>
      </c>
      <c r="D17" s="128"/>
      <c r="E17" s="129">
        <v>0</v>
      </c>
      <c r="F17" s="128"/>
      <c r="G17" s="128">
        <v>0</v>
      </c>
      <c r="H17" s="128"/>
      <c r="I17" s="128">
        <v>0</v>
      </c>
      <c r="J17" s="128"/>
      <c r="K17" s="128">
        <f>-5400-3240</f>
        <v>-8640</v>
      </c>
      <c r="L17" s="128"/>
      <c r="M17" s="128">
        <f>SUM(C17:L17)</f>
        <v>-8640</v>
      </c>
      <c r="N17" s="126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</row>
    <row r="18" spans="1:32" s="71" customFormat="1" ht="15">
      <c r="A18" s="111"/>
      <c r="B18" s="111"/>
      <c r="C18" s="124"/>
      <c r="D18" s="124"/>
      <c r="E18" s="125"/>
      <c r="F18" s="124"/>
      <c r="G18" s="124"/>
      <c r="H18" s="124"/>
      <c r="I18" s="124"/>
      <c r="J18" s="124"/>
      <c r="K18" s="124"/>
      <c r="L18" s="124"/>
      <c r="M18" s="124"/>
      <c r="N18" s="126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</row>
    <row r="19" spans="1:32" s="131" customFormat="1" ht="15">
      <c r="A19" s="123" t="s">
        <v>114</v>
      </c>
      <c r="B19" s="123"/>
      <c r="C19" s="124">
        <f>SUM(C13:C17)</f>
        <v>150000</v>
      </c>
      <c r="D19" s="124"/>
      <c r="E19" s="124">
        <f>SUM(E13:E17)</f>
        <v>4508</v>
      </c>
      <c r="F19" s="124"/>
      <c r="G19" s="124">
        <f>SUM(G13:G17)</f>
        <v>17744</v>
      </c>
      <c r="H19" s="124"/>
      <c r="I19" s="124">
        <f>SUM(I13:I17)</f>
        <v>5615</v>
      </c>
      <c r="J19" s="124"/>
      <c r="K19" s="124">
        <f>SUM(K13:K17)</f>
        <v>85911</v>
      </c>
      <c r="L19" s="124"/>
      <c r="M19" s="124">
        <f>SUM(M13:M17)</f>
        <v>263778</v>
      </c>
      <c r="N19" s="130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s="71" customFormat="1" ht="15.75" thickBot="1">
      <c r="A20" s="111"/>
      <c r="B20" s="111"/>
      <c r="C20" s="132"/>
      <c r="D20" s="132"/>
      <c r="E20" s="133"/>
      <c r="F20" s="132"/>
      <c r="G20" s="132"/>
      <c r="H20" s="132"/>
      <c r="I20" s="132"/>
      <c r="J20" s="132"/>
      <c r="K20" s="132"/>
      <c r="L20" s="132"/>
      <c r="M20" s="132"/>
      <c r="N20" s="126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</row>
    <row r="21" spans="1:32" s="71" customFormat="1" ht="15.75" thickTop="1">
      <c r="A21" s="111"/>
      <c r="B21" s="111"/>
      <c r="C21" s="124"/>
      <c r="D21" s="124"/>
      <c r="E21" s="125"/>
      <c r="F21" s="124"/>
      <c r="G21" s="124"/>
      <c r="H21" s="124"/>
      <c r="I21" s="124"/>
      <c r="J21" s="124"/>
      <c r="K21" s="124"/>
      <c r="L21" s="124"/>
      <c r="M21" s="124"/>
      <c r="N21" s="126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</row>
    <row r="22" spans="1:32" s="71" customFormat="1" ht="30.75" customHeight="1">
      <c r="A22" s="110" t="s">
        <v>24</v>
      </c>
      <c r="B22" s="150" t="s">
        <v>25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26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</row>
    <row r="23" spans="1:32" s="71" customFormat="1" ht="15">
      <c r="A23" s="110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26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1:32" s="71" customFormat="1" ht="15">
      <c r="A24" s="110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26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</row>
    <row r="25" spans="1:32" s="71" customFormat="1" ht="15">
      <c r="A25" s="134"/>
      <c r="B25" s="134"/>
      <c r="C25" s="111"/>
      <c r="D25" s="111"/>
      <c r="E25" s="28"/>
      <c r="F25" s="111"/>
      <c r="G25" s="113"/>
      <c r="H25" s="113"/>
      <c r="I25" s="113"/>
      <c r="J25" s="113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</row>
    <row r="26" spans="1:32" s="71" customFormat="1" ht="30.75" customHeight="1">
      <c r="A26" s="143" t="s">
        <v>94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</row>
    <row r="27" spans="1:32" s="71" customFormat="1" ht="15">
      <c r="A27" s="111"/>
      <c r="B27" s="111"/>
      <c r="C27" s="111"/>
      <c r="D27" s="111"/>
      <c r="E27" s="28"/>
      <c r="F27" s="111"/>
      <c r="G27" s="113"/>
      <c r="H27" s="113"/>
      <c r="I27" s="113"/>
      <c r="J27" s="113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s="71" customFormat="1" ht="15">
      <c r="A28" s="111"/>
      <c r="B28" s="111"/>
      <c r="C28" s="111"/>
      <c r="D28" s="111"/>
      <c r="E28" s="28"/>
      <c r="F28" s="111"/>
      <c r="G28" s="113"/>
      <c r="H28" s="113"/>
      <c r="I28" s="113"/>
      <c r="J28" s="113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s="71" customFormat="1" ht="15">
      <c r="A29" s="111"/>
      <c r="B29" s="111"/>
      <c r="C29" s="111"/>
      <c r="D29" s="111"/>
      <c r="E29" s="28"/>
      <c r="F29" s="111"/>
      <c r="G29" s="113"/>
      <c r="H29" s="113"/>
      <c r="I29" s="113"/>
      <c r="J29" s="113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1:32" s="71" customFormat="1" ht="15">
      <c r="A30" s="111"/>
      <c r="B30" s="111"/>
      <c r="C30" s="111"/>
      <c r="D30" s="111"/>
      <c r="E30" s="28"/>
      <c r="F30" s="111"/>
      <c r="G30" s="113"/>
      <c r="H30" s="113"/>
      <c r="I30" s="113"/>
      <c r="J30" s="113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1:32" s="71" customFormat="1" ht="15">
      <c r="A31" s="111"/>
      <c r="B31" s="111"/>
      <c r="C31" s="111"/>
      <c r="D31" s="111"/>
      <c r="E31" s="28"/>
      <c r="F31" s="111"/>
      <c r="G31" s="113"/>
      <c r="H31" s="113"/>
      <c r="I31" s="113"/>
      <c r="J31" s="113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</row>
    <row r="32" spans="1:32" s="71" customFormat="1" ht="15">
      <c r="A32" s="135"/>
      <c r="B32" s="135"/>
      <c r="C32" s="111"/>
      <c r="D32" s="111"/>
      <c r="E32" s="28"/>
      <c r="F32" s="111"/>
      <c r="G32" s="113"/>
      <c r="H32" s="113"/>
      <c r="I32" s="113"/>
      <c r="J32" s="113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</row>
    <row r="33" spans="1:32" s="71" customFormat="1" ht="15">
      <c r="A33" s="111"/>
      <c r="B33" s="111"/>
      <c r="C33" s="111"/>
      <c r="D33" s="111"/>
      <c r="E33" s="28"/>
      <c r="F33" s="111"/>
      <c r="G33" s="113"/>
      <c r="H33" s="113"/>
      <c r="I33" s="113"/>
      <c r="J33" s="113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s="71" customFormat="1" ht="15">
      <c r="A34" s="111"/>
      <c r="B34" s="111"/>
      <c r="C34" s="111"/>
      <c r="D34" s="111"/>
      <c r="E34" s="28"/>
      <c r="F34" s="111"/>
      <c r="G34" s="113"/>
      <c r="H34" s="113"/>
      <c r="I34" s="113"/>
      <c r="J34" s="113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</row>
    <row r="35" spans="1:32" s="71" customFormat="1" ht="15">
      <c r="A35" s="111"/>
      <c r="B35" s="111"/>
      <c r="C35" s="111"/>
      <c r="D35" s="111"/>
      <c r="E35" s="28"/>
      <c r="F35" s="111"/>
      <c r="G35" s="113"/>
      <c r="H35" s="113"/>
      <c r="I35" s="113"/>
      <c r="J35" s="113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s="71" customFormat="1" ht="15">
      <c r="A36" s="135"/>
      <c r="B36" s="135"/>
      <c r="C36" s="111"/>
      <c r="D36" s="111"/>
      <c r="E36" s="28"/>
      <c r="F36" s="111"/>
      <c r="G36" s="113"/>
      <c r="H36" s="113"/>
      <c r="I36" s="113"/>
      <c r="J36" s="113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</row>
    <row r="37" spans="1:32" s="71" customFormat="1" ht="15">
      <c r="A37" s="111"/>
      <c r="B37" s="111"/>
      <c r="C37" s="111"/>
      <c r="D37" s="111"/>
      <c r="E37" s="28"/>
      <c r="F37" s="111"/>
      <c r="G37" s="113"/>
      <c r="H37" s="113"/>
      <c r="I37" s="113"/>
      <c r="J37" s="113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</row>
    <row r="38" spans="1:32" s="71" customFormat="1" ht="15">
      <c r="A38" s="111"/>
      <c r="B38" s="111"/>
      <c r="C38" s="111"/>
      <c r="D38" s="111"/>
      <c r="E38" s="28"/>
      <c r="F38" s="111"/>
      <c r="G38" s="113"/>
      <c r="H38" s="113"/>
      <c r="I38" s="113"/>
      <c r="J38" s="113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</row>
    <row r="39" spans="1:32" s="71" customFormat="1" ht="15">
      <c r="A39" s="111"/>
      <c r="B39" s="111"/>
      <c r="C39" s="111"/>
      <c r="D39" s="111"/>
      <c r="E39" s="28"/>
      <c r="F39" s="111"/>
      <c r="G39" s="113"/>
      <c r="H39" s="113"/>
      <c r="I39" s="113"/>
      <c r="J39" s="113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</row>
    <row r="40" spans="1:32" s="71" customFormat="1" ht="15">
      <c r="A40" s="111"/>
      <c r="B40" s="111"/>
      <c r="C40" s="111"/>
      <c r="D40" s="111"/>
      <c r="E40" s="28"/>
      <c r="F40" s="111"/>
      <c r="G40" s="113"/>
      <c r="H40" s="113"/>
      <c r="I40" s="113"/>
      <c r="J40" s="113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</row>
    <row r="41" spans="1:32" s="71" customFormat="1" ht="15">
      <c r="A41" s="111"/>
      <c r="B41" s="111"/>
      <c r="C41" s="111"/>
      <c r="D41" s="111"/>
      <c r="E41" s="28"/>
      <c r="F41" s="111"/>
      <c r="G41" s="113"/>
      <c r="H41" s="113"/>
      <c r="I41" s="113"/>
      <c r="J41" s="113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s="71" customFormat="1" ht="15">
      <c r="A42" s="111"/>
      <c r="B42" s="111"/>
      <c r="C42" s="111"/>
      <c r="D42" s="111"/>
      <c r="E42" s="28"/>
      <c r="F42" s="111"/>
      <c r="G42" s="113"/>
      <c r="H42" s="113"/>
      <c r="I42" s="113"/>
      <c r="J42" s="113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</row>
    <row r="43" spans="1:32" s="71" customFormat="1" ht="15">
      <c r="A43" s="111"/>
      <c r="B43" s="111"/>
      <c r="C43" s="111"/>
      <c r="D43" s="111"/>
      <c r="E43" s="28"/>
      <c r="F43" s="111"/>
      <c r="G43" s="113"/>
      <c r="H43" s="113"/>
      <c r="I43" s="113"/>
      <c r="J43" s="113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s="71" customFormat="1" ht="15">
      <c r="A44" s="111"/>
      <c r="B44" s="111"/>
      <c r="C44" s="111"/>
      <c r="D44" s="111"/>
      <c r="E44" s="28"/>
      <c r="F44" s="111"/>
      <c r="G44" s="113"/>
      <c r="H44" s="113"/>
      <c r="I44" s="113"/>
      <c r="J44" s="113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s="71" customFormat="1" ht="15">
      <c r="A45" s="111"/>
      <c r="B45" s="111"/>
      <c r="C45" s="111"/>
      <c r="D45" s="111"/>
      <c r="E45" s="28"/>
      <c r="F45" s="111"/>
      <c r="G45" s="113"/>
      <c r="H45" s="113"/>
      <c r="I45" s="113"/>
      <c r="J45" s="113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s="71" customFormat="1" ht="15">
      <c r="A46" s="111"/>
      <c r="B46" s="111"/>
      <c r="C46" s="111"/>
      <c r="D46" s="111"/>
      <c r="E46" s="28"/>
      <c r="F46" s="111"/>
      <c r="G46" s="113"/>
      <c r="H46" s="113"/>
      <c r="I46" s="113"/>
      <c r="J46" s="113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s="71" customFormat="1" ht="15">
      <c r="A47" s="111"/>
      <c r="B47" s="111"/>
      <c r="C47" s="111"/>
      <c r="D47" s="111"/>
      <c r="E47" s="28"/>
      <c r="F47" s="111"/>
      <c r="G47" s="113"/>
      <c r="H47" s="113"/>
      <c r="I47" s="113"/>
      <c r="J47" s="113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s="71" customFormat="1" ht="15">
      <c r="A48" s="111"/>
      <c r="B48" s="111"/>
      <c r="C48" s="111"/>
      <c r="D48" s="111"/>
      <c r="E48" s="28"/>
      <c r="F48" s="111"/>
      <c r="G48" s="113"/>
      <c r="H48" s="113"/>
      <c r="I48" s="113"/>
      <c r="J48" s="113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s="71" customFormat="1" ht="15">
      <c r="A49" s="111"/>
      <c r="B49" s="111"/>
      <c r="C49" s="111"/>
      <c r="D49" s="111"/>
      <c r="E49" s="28"/>
      <c r="F49" s="111"/>
      <c r="G49" s="113"/>
      <c r="H49" s="113"/>
      <c r="I49" s="113"/>
      <c r="J49" s="113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s="71" customFormat="1" ht="15">
      <c r="A50" s="111"/>
      <c r="B50" s="111"/>
      <c r="C50" s="111"/>
      <c r="D50" s="111"/>
      <c r="E50" s="28"/>
      <c r="F50" s="111"/>
      <c r="G50" s="113"/>
      <c r="H50" s="113"/>
      <c r="I50" s="113"/>
      <c r="J50" s="113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s="71" customFormat="1" ht="15">
      <c r="A51" s="111"/>
      <c r="B51" s="111"/>
      <c r="C51" s="111"/>
      <c r="D51" s="111"/>
      <c r="E51" s="28"/>
      <c r="F51" s="111"/>
      <c r="G51" s="113"/>
      <c r="H51" s="113"/>
      <c r="I51" s="113"/>
      <c r="J51" s="113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</row>
    <row r="52" spans="1:32" s="71" customFormat="1" ht="15">
      <c r="A52" s="111"/>
      <c r="B52" s="111"/>
      <c r="C52" s="111"/>
      <c r="D52" s="111"/>
      <c r="E52" s="28"/>
      <c r="F52" s="111"/>
      <c r="G52" s="113"/>
      <c r="H52" s="113"/>
      <c r="I52" s="113"/>
      <c r="J52" s="113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</row>
    <row r="53" spans="1:32" s="71" customFormat="1" ht="15">
      <c r="A53" s="111"/>
      <c r="B53" s="111"/>
      <c r="C53" s="111"/>
      <c r="D53" s="111"/>
      <c r="E53" s="28"/>
      <c r="F53" s="111"/>
      <c r="G53" s="113"/>
      <c r="H53" s="113"/>
      <c r="I53" s="113"/>
      <c r="J53" s="113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s="71" customFormat="1" ht="15">
      <c r="A54" s="111"/>
      <c r="B54" s="111"/>
      <c r="C54" s="111"/>
      <c r="D54" s="111"/>
      <c r="E54" s="28"/>
      <c r="F54" s="111"/>
      <c r="G54" s="113"/>
      <c r="H54" s="113"/>
      <c r="I54" s="113"/>
      <c r="J54" s="113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s="71" customFormat="1" ht="15">
      <c r="A55" s="111"/>
      <c r="B55" s="111"/>
      <c r="C55" s="111"/>
      <c r="D55" s="111"/>
      <c r="E55" s="28"/>
      <c r="F55" s="111"/>
      <c r="G55" s="113"/>
      <c r="H55" s="113"/>
      <c r="I55" s="113"/>
      <c r="J55" s="113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1:32" s="71" customFormat="1" ht="15">
      <c r="A56" s="111"/>
      <c r="B56" s="111"/>
      <c r="C56" s="111"/>
      <c r="D56" s="111"/>
      <c r="E56" s="28"/>
      <c r="F56" s="111"/>
      <c r="G56" s="113"/>
      <c r="H56" s="113"/>
      <c r="I56" s="113"/>
      <c r="J56" s="113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1:32" s="71" customFormat="1" ht="15">
      <c r="A57" s="111"/>
      <c r="B57" s="111"/>
      <c r="C57" s="111"/>
      <c r="D57" s="111"/>
      <c r="E57" s="28"/>
      <c r="F57" s="111"/>
      <c r="G57" s="113"/>
      <c r="H57" s="113"/>
      <c r="I57" s="113"/>
      <c r="J57" s="113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2" s="71" customFormat="1" ht="15">
      <c r="A58" s="111"/>
      <c r="B58" s="111"/>
      <c r="C58" s="111"/>
      <c r="D58" s="111"/>
      <c r="E58" s="28"/>
      <c r="F58" s="111"/>
      <c r="G58" s="113"/>
      <c r="H58" s="113"/>
      <c r="I58" s="113"/>
      <c r="J58" s="113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2" s="71" customFormat="1" ht="15">
      <c r="A59" s="111"/>
      <c r="B59" s="111"/>
      <c r="C59" s="111"/>
      <c r="D59" s="111"/>
      <c r="E59" s="28"/>
      <c r="F59" s="111"/>
      <c r="G59" s="113"/>
      <c r="H59" s="113"/>
      <c r="I59" s="113"/>
      <c r="J59" s="113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1:32" s="71" customFormat="1" ht="15">
      <c r="A60" s="111"/>
      <c r="B60" s="111"/>
      <c r="C60" s="111"/>
      <c r="D60" s="111"/>
      <c r="E60" s="28"/>
      <c r="F60" s="111"/>
      <c r="G60" s="113"/>
      <c r="H60" s="113"/>
      <c r="I60" s="113"/>
      <c r="J60" s="113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1:32" s="71" customFormat="1" ht="15">
      <c r="A61" s="111"/>
      <c r="B61" s="111"/>
      <c r="C61" s="111"/>
      <c r="D61" s="111"/>
      <c r="E61" s="28"/>
      <c r="F61" s="111"/>
      <c r="G61" s="113"/>
      <c r="H61" s="113"/>
      <c r="I61" s="113"/>
      <c r="J61" s="113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</row>
    <row r="62" spans="1:32" s="71" customFormat="1" ht="15">
      <c r="A62" s="111"/>
      <c r="B62" s="111"/>
      <c r="C62" s="111"/>
      <c r="D62" s="111"/>
      <c r="E62" s="28"/>
      <c r="F62" s="111"/>
      <c r="G62" s="113"/>
      <c r="H62" s="113"/>
      <c r="I62" s="113"/>
      <c r="J62" s="113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1:32" s="71" customFormat="1" ht="15">
      <c r="A63" s="111"/>
      <c r="B63" s="111"/>
      <c r="C63" s="111"/>
      <c r="D63" s="111"/>
      <c r="E63" s="28"/>
      <c r="F63" s="111"/>
      <c r="G63" s="113"/>
      <c r="H63" s="113"/>
      <c r="I63" s="113"/>
      <c r="J63" s="113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</row>
    <row r="64" spans="1:32" s="71" customFormat="1" ht="15">
      <c r="A64" s="111"/>
      <c r="B64" s="111"/>
      <c r="C64" s="111"/>
      <c r="D64" s="111"/>
      <c r="E64" s="28"/>
      <c r="F64" s="111"/>
      <c r="G64" s="113"/>
      <c r="H64" s="113"/>
      <c r="I64" s="113"/>
      <c r="J64" s="113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</row>
    <row r="65" spans="1:32" s="71" customFormat="1" ht="15">
      <c r="A65" s="111"/>
      <c r="B65" s="111"/>
      <c r="C65" s="111"/>
      <c r="D65" s="111"/>
      <c r="E65" s="28"/>
      <c r="F65" s="111"/>
      <c r="G65" s="113"/>
      <c r="H65" s="113"/>
      <c r="I65" s="113"/>
      <c r="J65" s="113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</row>
    <row r="66" spans="1:32" s="71" customFormat="1" ht="15">
      <c r="A66" s="111"/>
      <c r="B66" s="111"/>
      <c r="C66" s="111"/>
      <c r="D66" s="111"/>
      <c r="E66" s="28"/>
      <c r="F66" s="111"/>
      <c r="G66" s="113"/>
      <c r="H66" s="113"/>
      <c r="I66" s="113"/>
      <c r="J66" s="113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1:32" s="71" customFormat="1" ht="15">
      <c r="A67" s="111"/>
      <c r="B67" s="111"/>
      <c r="C67" s="111"/>
      <c r="D67" s="111"/>
      <c r="E67" s="28"/>
      <c r="F67" s="111"/>
      <c r="G67" s="113"/>
      <c r="H67" s="113"/>
      <c r="I67" s="113"/>
      <c r="J67" s="113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s="71" customFormat="1" ht="15">
      <c r="A68" s="111"/>
      <c r="B68" s="111"/>
      <c r="C68" s="111"/>
      <c r="D68" s="111"/>
      <c r="E68" s="28"/>
      <c r="F68" s="111"/>
      <c r="G68" s="113"/>
      <c r="H68" s="113"/>
      <c r="I68" s="113"/>
      <c r="J68" s="113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</row>
    <row r="69" spans="1:32" s="71" customFormat="1" ht="15">
      <c r="A69" s="111"/>
      <c r="B69" s="111"/>
      <c r="C69" s="111"/>
      <c r="D69" s="111"/>
      <c r="E69" s="28"/>
      <c r="F69" s="111"/>
      <c r="G69" s="113"/>
      <c r="H69" s="113"/>
      <c r="I69" s="113"/>
      <c r="J69" s="113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</row>
    <row r="70" spans="1:32" s="71" customFormat="1" ht="15">
      <c r="A70" s="111"/>
      <c r="B70" s="111"/>
      <c r="C70" s="111"/>
      <c r="D70" s="111"/>
      <c r="E70" s="28"/>
      <c r="F70" s="111"/>
      <c r="G70" s="113"/>
      <c r="H70" s="113"/>
      <c r="I70" s="113"/>
      <c r="J70" s="113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</row>
    <row r="71" spans="1:32" s="71" customFormat="1" ht="15">
      <c r="A71" s="111"/>
      <c r="B71" s="111"/>
      <c r="C71" s="111"/>
      <c r="D71" s="111"/>
      <c r="E71" s="28"/>
      <c r="F71" s="111"/>
      <c r="G71" s="113"/>
      <c r="H71" s="113"/>
      <c r="I71" s="113"/>
      <c r="J71" s="113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</row>
    <row r="72" spans="1:32" s="71" customFormat="1" ht="15">
      <c r="A72" s="111"/>
      <c r="B72" s="111"/>
      <c r="C72" s="111"/>
      <c r="D72" s="111"/>
      <c r="E72" s="28"/>
      <c r="F72" s="111"/>
      <c r="G72" s="113"/>
      <c r="H72" s="113"/>
      <c r="I72" s="113"/>
      <c r="J72" s="113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1:32" s="71" customFormat="1" ht="15">
      <c r="A73" s="111"/>
      <c r="B73" s="111"/>
      <c r="C73" s="111"/>
      <c r="D73" s="111"/>
      <c r="E73" s="28"/>
      <c r="F73" s="111"/>
      <c r="G73" s="113"/>
      <c r="H73" s="113"/>
      <c r="I73" s="113"/>
      <c r="J73" s="113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</row>
    <row r="74" spans="1:32" s="71" customFormat="1" ht="15">
      <c r="A74" s="111"/>
      <c r="B74" s="111"/>
      <c r="C74" s="111"/>
      <c r="D74" s="111"/>
      <c r="E74" s="28"/>
      <c r="F74" s="111"/>
      <c r="G74" s="113"/>
      <c r="H74" s="113"/>
      <c r="I74" s="113"/>
      <c r="J74" s="113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</row>
    <row r="75" spans="1:32" s="71" customFormat="1" ht="15">
      <c r="A75" s="111"/>
      <c r="B75" s="111"/>
      <c r="C75" s="111"/>
      <c r="D75" s="111"/>
      <c r="E75" s="28"/>
      <c r="F75" s="111"/>
      <c r="G75" s="113"/>
      <c r="H75" s="113"/>
      <c r="I75" s="113"/>
      <c r="J75" s="113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</row>
    <row r="76" spans="1:32" s="71" customFormat="1" ht="15">
      <c r="A76" s="111"/>
      <c r="B76" s="111"/>
      <c r="C76" s="111"/>
      <c r="D76" s="111"/>
      <c r="E76" s="28"/>
      <c r="F76" s="111"/>
      <c r="G76" s="113"/>
      <c r="H76" s="113"/>
      <c r="I76" s="113"/>
      <c r="J76" s="113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</row>
    <row r="77" spans="1:32" s="71" customFormat="1" ht="15">
      <c r="A77" s="111"/>
      <c r="B77" s="111"/>
      <c r="C77" s="111"/>
      <c r="D77" s="111"/>
      <c r="E77" s="28"/>
      <c r="F77" s="111"/>
      <c r="G77" s="113"/>
      <c r="H77" s="113"/>
      <c r="I77" s="113"/>
      <c r="J77" s="113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</row>
    <row r="78" spans="1:32" s="71" customFormat="1" ht="15">
      <c r="A78" s="111"/>
      <c r="B78" s="111"/>
      <c r="C78" s="111"/>
      <c r="D78" s="111"/>
      <c r="E78" s="28"/>
      <c r="F78" s="111"/>
      <c r="G78" s="113"/>
      <c r="H78" s="113"/>
      <c r="I78" s="113"/>
      <c r="J78" s="113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</row>
    <row r="79" spans="1:32" s="71" customFormat="1" ht="15">
      <c r="A79" s="111"/>
      <c r="B79" s="111"/>
      <c r="C79" s="111"/>
      <c r="D79" s="111"/>
      <c r="E79" s="28"/>
      <c r="F79" s="111"/>
      <c r="G79" s="113"/>
      <c r="H79" s="113"/>
      <c r="I79" s="113"/>
      <c r="J79" s="113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</row>
    <row r="80" spans="1:32" s="71" customFormat="1" ht="15">
      <c r="A80" s="111"/>
      <c r="B80" s="111"/>
      <c r="C80" s="111"/>
      <c r="D80" s="111"/>
      <c r="E80" s="28"/>
      <c r="F80" s="111"/>
      <c r="G80" s="113"/>
      <c r="H80" s="113"/>
      <c r="I80" s="113"/>
      <c r="J80" s="113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</row>
    <row r="81" spans="1:32" s="71" customFormat="1" ht="15">
      <c r="A81" s="111"/>
      <c r="B81" s="111"/>
      <c r="C81" s="111"/>
      <c r="D81" s="111"/>
      <c r="E81" s="28"/>
      <c r="F81" s="111"/>
      <c r="G81" s="113"/>
      <c r="H81" s="113"/>
      <c r="I81" s="113"/>
      <c r="J81" s="113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</row>
    <row r="82" spans="1:32" s="71" customFormat="1" ht="15">
      <c r="A82" s="111"/>
      <c r="B82" s="111"/>
      <c r="C82" s="111"/>
      <c r="D82" s="111"/>
      <c r="E82" s="28"/>
      <c r="F82" s="111"/>
      <c r="G82" s="113"/>
      <c r="H82" s="113"/>
      <c r="I82" s="113"/>
      <c r="J82" s="113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</row>
    <row r="83" spans="1:32" s="71" customFormat="1" ht="15">
      <c r="A83" s="111"/>
      <c r="B83" s="111"/>
      <c r="C83" s="111"/>
      <c r="D83" s="111"/>
      <c r="E83" s="28"/>
      <c r="F83" s="111"/>
      <c r="G83" s="113"/>
      <c r="H83" s="113"/>
      <c r="I83" s="113"/>
      <c r="J83" s="113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</row>
    <row r="84" spans="1:32" s="71" customFormat="1" ht="15">
      <c r="A84" s="111"/>
      <c r="B84" s="111"/>
      <c r="C84" s="111"/>
      <c r="D84" s="111"/>
      <c r="E84" s="28"/>
      <c r="F84" s="111"/>
      <c r="G84" s="113"/>
      <c r="H84" s="113"/>
      <c r="I84" s="113"/>
      <c r="J84" s="113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</row>
    <row r="85" spans="1:32" s="71" customFormat="1" ht="15">
      <c r="A85" s="111"/>
      <c r="B85" s="111"/>
      <c r="C85" s="111"/>
      <c r="D85" s="111"/>
      <c r="E85" s="28"/>
      <c r="F85" s="111"/>
      <c r="G85" s="113"/>
      <c r="H85" s="113"/>
      <c r="I85" s="113"/>
      <c r="J85" s="113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</row>
    <row r="86" spans="1:32" s="71" customFormat="1" ht="15">
      <c r="A86" s="111"/>
      <c r="B86" s="111"/>
      <c r="C86" s="111"/>
      <c r="D86" s="111"/>
      <c r="E86" s="28"/>
      <c r="F86" s="111"/>
      <c r="G86" s="113"/>
      <c r="H86" s="113"/>
      <c r="I86" s="113"/>
      <c r="J86" s="113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</row>
    <row r="87" spans="1:32" s="71" customFormat="1" ht="15">
      <c r="A87" s="111"/>
      <c r="B87" s="111"/>
      <c r="C87" s="111"/>
      <c r="D87" s="111"/>
      <c r="E87" s="28"/>
      <c r="F87" s="111"/>
      <c r="G87" s="113"/>
      <c r="H87" s="113"/>
      <c r="I87" s="113"/>
      <c r="J87" s="113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</row>
    <row r="88" spans="1:32" s="71" customFormat="1" ht="15">
      <c r="A88" s="111"/>
      <c r="B88" s="111"/>
      <c r="C88" s="111"/>
      <c r="D88" s="111"/>
      <c r="E88" s="28"/>
      <c r="F88" s="111"/>
      <c r="G88" s="113"/>
      <c r="H88" s="113"/>
      <c r="I88" s="113"/>
      <c r="J88" s="113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  <row r="89" spans="1:32" s="71" customFormat="1" ht="15">
      <c r="A89" s="111"/>
      <c r="B89" s="111"/>
      <c r="C89" s="111"/>
      <c r="D89" s="111"/>
      <c r="E89" s="28"/>
      <c r="F89" s="111"/>
      <c r="G89" s="113"/>
      <c r="H89" s="113"/>
      <c r="I89" s="113"/>
      <c r="J89" s="113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</row>
    <row r="90" spans="1:32" s="71" customFormat="1" ht="15">
      <c r="A90" s="111"/>
      <c r="B90" s="111"/>
      <c r="C90" s="111"/>
      <c r="D90" s="111"/>
      <c r="E90" s="28"/>
      <c r="F90" s="111"/>
      <c r="G90" s="113"/>
      <c r="H90" s="113"/>
      <c r="I90" s="113"/>
      <c r="J90" s="113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</row>
    <row r="91" spans="1:32" s="71" customFormat="1" ht="15">
      <c r="A91" s="111"/>
      <c r="B91" s="111"/>
      <c r="C91" s="111"/>
      <c r="D91" s="111"/>
      <c r="E91" s="28"/>
      <c r="F91" s="111"/>
      <c r="G91" s="113"/>
      <c r="H91" s="113"/>
      <c r="I91" s="113"/>
      <c r="J91" s="113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</row>
    <row r="92" spans="1:32" s="71" customFormat="1" ht="15">
      <c r="A92" s="111"/>
      <c r="B92" s="111"/>
      <c r="C92" s="111"/>
      <c r="D92" s="111"/>
      <c r="E92" s="28"/>
      <c r="F92" s="111"/>
      <c r="G92" s="113"/>
      <c r="H92" s="113"/>
      <c r="I92" s="113"/>
      <c r="J92" s="113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</row>
    <row r="93" spans="1:32" s="71" customFormat="1" ht="15">
      <c r="A93" s="111"/>
      <c r="B93" s="111"/>
      <c r="C93" s="111"/>
      <c r="D93" s="111"/>
      <c r="E93" s="28"/>
      <c r="F93" s="111"/>
      <c r="G93" s="113"/>
      <c r="H93" s="113"/>
      <c r="I93" s="113"/>
      <c r="J93" s="113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</row>
    <row r="94" spans="1:32" s="71" customFormat="1" ht="15">
      <c r="A94" s="111"/>
      <c r="B94" s="111"/>
      <c r="C94" s="111"/>
      <c r="D94" s="111"/>
      <c r="E94" s="28"/>
      <c r="F94" s="111"/>
      <c r="G94" s="113"/>
      <c r="H94" s="113"/>
      <c r="I94" s="113"/>
      <c r="J94" s="113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</row>
    <row r="95" spans="1:32" s="71" customFormat="1" ht="15">
      <c r="A95" s="111"/>
      <c r="B95" s="111"/>
      <c r="C95" s="111"/>
      <c r="D95" s="111"/>
      <c r="E95" s="28"/>
      <c r="F95" s="111"/>
      <c r="G95" s="113"/>
      <c r="H95" s="113"/>
      <c r="I95" s="113"/>
      <c r="J95" s="113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</row>
    <row r="96" spans="1:32" s="71" customFormat="1" ht="15">
      <c r="A96" s="111"/>
      <c r="B96" s="111"/>
      <c r="C96" s="111"/>
      <c r="D96" s="111"/>
      <c r="E96" s="28"/>
      <c r="F96" s="111"/>
      <c r="G96" s="113"/>
      <c r="H96" s="113"/>
      <c r="I96" s="113"/>
      <c r="J96" s="113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</row>
    <row r="97" spans="1:32" s="71" customFormat="1" ht="15">
      <c r="A97" s="111"/>
      <c r="B97" s="111"/>
      <c r="C97" s="111"/>
      <c r="D97" s="111"/>
      <c r="E97" s="28"/>
      <c r="F97" s="111"/>
      <c r="G97" s="113"/>
      <c r="H97" s="113"/>
      <c r="I97" s="113"/>
      <c r="J97" s="113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</row>
    <row r="98" spans="1:32" s="71" customFormat="1" ht="15">
      <c r="A98" s="111"/>
      <c r="B98" s="111"/>
      <c r="C98" s="111"/>
      <c r="D98" s="111"/>
      <c r="E98" s="28"/>
      <c r="F98" s="111"/>
      <c r="G98" s="113"/>
      <c r="H98" s="113"/>
      <c r="I98" s="113"/>
      <c r="J98" s="113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</row>
    <row r="99" spans="1:32" s="71" customFormat="1" ht="15">
      <c r="A99" s="111"/>
      <c r="B99" s="111"/>
      <c r="C99" s="111"/>
      <c r="D99" s="111"/>
      <c r="E99" s="28"/>
      <c r="F99" s="111"/>
      <c r="G99" s="113"/>
      <c r="H99" s="113"/>
      <c r="I99" s="113"/>
      <c r="J99" s="113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</row>
    <row r="100" spans="1:32" s="71" customFormat="1" ht="15">
      <c r="A100" s="111"/>
      <c r="B100" s="111"/>
      <c r="C100" s="111"/>
      <c r="D100" s="111"/>
      <c r="E100" s="28"/>
      <c r="F100" s="111"/>
      <c r="G100" s="113"/>
      <c r="H100" s="113"/>
      <c r="I100" s="113"/>
      <c r="J100" s="113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</row>
    <row r="101" spans="1:32" s="71" customFormat="1" ht="15">
      <c r="A101" s="111"/>
      <c r="B101" s="111"/>
      <c r="C101" s="111"/>
      <c r="D101" s="111"/>
      <c r="E101" s="28"/>
      <c r="F101" s="111"/>
      <c r="G101" s="113"/>
      <c r="H101" s="113"/>
      <c r="I101" s="113"/>
      <c r="J101" s="113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</row>
    <row r="102" spans="1:32" s="71" customFormat="1" ht="15">
      <c r="A102" s="111"/>
      <c r="B102" s="111"/>
      <c r="C102" s="111"/>
      <c r="D102" s="111"/>
      <c r="E102" s="28"/>
      <c r="F102" s="111"/>
      <c r="G102" s="113"/>
      <c r="H102" s="113"/>
      <c r="I102" s="113"/>
      <c r="J102" s="113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</row>
    <row r="103" spans="1:32" s="71" customFormat="1" ht="15">
      <c r="A103" s="111"/>
      <c r="B103" s="111"/>
      <c r="C103" s="111"/>
      <c r="D103" s="111"/>
      <c r="E103" s="28"/>
      <c r="F103" s="111"/>
      <c r="G103" s="113"/>
      <c r="H103" s="113"/>
      <c r="I103" s="113"/>
      <c r="J103" s="113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</row>
    <row r="104" spans="1:32" s="71" customFormat="1" ht="15">
      <c r="A104" s="111"/>
      <c r="B104" s="111"/>
      <c r="C104" s="111"/>
      <c r="D104" s="111"/>
      <c r="E104" s="28"/>
      <c r="F104" s="111"/>
      <c r="G104" s="113"/>
      <c r="H104" s="113"/>
      <c r="I104" s="113"/>
      <c r="J104" s="113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</row>
    <row r="105" spans="1:32" s="71" customFormat="1" ht="15">
      <c r="A105" s="111"/>
      <c r="B105" s="111"/>
      <c r="C105" s="111"/>
      <c r="D105" s="111"/>
      <c r="E105" s="28"/>
      <c r="F105" s="111"/>
      <c r="G105" s="113"/>
      <c r="H105" s="113"/>
      <c r="I105" s="113"/>
      <c r="J105" s="113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</row>
  </sheetData>
  <mergeCells count="4">
    <mergeCell ref="A26:M26"/>
    <mergeCell ref="A1:J1"/>
    <mergeCell ref="E7:I7"/>
    <mergeCell ref="B22:M22"/>
  </mergeCells>
  <printOptions/>
  <pageMargins left="1.14" right="0.75" top="1" bottom="1" header="0.57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39">
      <selection activeCell="C39" sqref="C39"/>
    </sheetView>
  </sheetViews>
  <sheetFormatPr defaultColWidth="9.140625" defaultRowHeight="12.75"/>
  <cols>
    <col min="1" max="1" width="5.8515625" style="71" customWidth="1"/>
    <col min="2" max="2" width="64.28125" style="71" customWidth="1"/>
    <col min="3" max="3" width="13.421875" style="71" bestFit="1" customWidth="1"/>
    <col min="4" max="4" width="9.140625" style="71" customWidth="1"/>
  </cols>
  <sheetData>
    <row r="1" spans="1:12" ht="24" customHeight="1">
      <c r="A1" s="144" t="s">
        <v>73</v>
      </c>
      <c r="B1" s="144"/>
      <c r="C1" s="144"/>
      <c r="D1" s="15"/>
      <c r="E1" s="15"/>
      <c r="F1" s="15"/>
      <c r="G1" s="15"/>
      <c r="H1" s="15"/>
      <c r="I1" s="15"/>
      <c r="J1" s="15"/>
      <c r="K1" s="4"/>
      <c r="L1" s="4"/>
    </row>
    <row r="2" spans="1:15" ht="18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">
      <c r="A3" s="29"/>
      <c r="B3" s="29"/>
      <c r="C3" s="29"/>
      <c r="D3" s="30"/>
      <c r="E3" s="6"/>
      <c r="F3" s="6"/>
      <c r="G3" s="7"/>
      <c r="H3" s="8"/>
      <c r="I3" s="16"/>
      <c r="J3" s="16"/>
      <c r="K3" s="16"/>
      <c r="L3" s="16"/>
      <c r="M3" s="16"/>
      <c r="N3" s="16"/>
      <c r="O3" s="16"/>
    </row>
    <row r="4" spans="1:15" ht="15.75">
      <c r="A4" s="138" t="s">
        <v>100</v>
      </c>
      <c r="B4" s="5"/>
      <c r="C4" s="27"/>
      <c r="D4" s="28"/>
      <c r="E4" s="2"/>
      <c r="F4" s="2"/>
      <c r="G4" s="3"/>
      <c r="H4" s="2"/>
      <c r="I4" s="16"/>
      <c r="J4" s="16"/>
      <c r="K4" s="16"/>
      <c r="L4" s="16"/>
      <c r="M4" s="16"/>
      <c r="N4" s="16"/>
      <c r="O4" s="16"/>
    </row>
    <row r="5" ht="15.75">
      <c r="A5" s="138" t="s">
        <v>113</v>
      </c>
    </row>
    <row r="6" spans="1:15" ht="15">
      <c r="A6" s="97"/>
      <c r="B6" s="97"/>
      <c r="C6" s="98"/>
      <c r="D6" s="9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5">
      <c r="A7" s="5"/>
      <c r="B7" s="5"/>
      <c r="C7" s="32" t="s">
        <v>115</v>
      </c>
      <c r="D7" s="10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">
      <c r="A8" s="5"/>
      <c r="B8" s="5"/>
      <c r="C8" s="32" t="s">
        <v>116</v>
      </c>
      <c r="D8" s="100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5">
      <c r="A9" s="5"/>
      <c r="B9" s="5"/>
      <c r="C9" s="139" t="s">
        <v>111</v>
      </c>
      <c r="D9" s="10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">
      <c r="A10" s="5"/>
      <c r="B10" s="5"/>
      <c r="C10" s="35" t="s">
        <v>1</v>
      </c>
      <c r="D10" s="10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">
      <c r="A11" s="5" t="s">
        <v>28</v>
      </c>
      <c r="B11" s="5"/>
      <c r="C11" s="101"/>
      <c r="D11" s="100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">
      <c r="A12" s="27" t="s">
        <v>13</v>
      </c>
      <c r="B12" s="27"/>
      <c r="C12" s="61">
        <v>43125</v>
      </c>
      <c r="D12" s="10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">
      <c r="A13" s="27" t="s">
        <v>33</v>
      </c>
      <c r="B13" s="27"/>
      <c r="C13" s="61">
        <v>-421</v>
      </c>
      <c r="D13" s="10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">
      <c r="A14" s="27" t="s">
        <v>17</v>
      </c>
      <c r="B14" s="27"/>
      <c r="C14" s="102">
        <f>SUM(C12:C13)</f>
        <v>42704</v>
      </c>
      <c r="D14" s="10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4" ht="15">
      <c r="A15" s="27" t="s">
        <v>34</v>
      </c>
      <c r="B15" s="27"/>
      <c r="C15" s="104">
        <v>1645</v>
      </c>
      <c r="D15" s="103"/>
    </row>
    <row r="16" spans="1:4" ht="15">
      <c r="A16" s="105" t="s">
        <v>18</v>
      </c>
      <c r="B16" s="105"/>
      <c r="C16" s="102">
        <f>SUM(C14:C15)</f>
        <v>44349</v>
      </c>
      <c r="D16" s="103"/>
    </row>
    <row r="17" spans="1:4" ht="15">
      <c r="A17" s="105" t="s">
        <v>29</v>
      </c>
      <c r="B17" s="105"/>
      <c r="C17" s="61">
        <v>-11547</v>
      </c>
      <c r="D17" s="100"/>
    </row>
    <row r="18" spans="1:4" ht="15">
      <c r="A18" s="106" t="s">
        <v>107</v>
      </c>
      <c r="B18" s="106"/>
      <c r="C18" s="107">
        <f>SUM(C16:C17)</f>
        <v>32802</v>
      </c>
      <c r="D18" s="100"/>
    </row>
    <row r="19" spans="1:4" ht="15">
      <c r="A19" s="27"/>
      <c r="B19" s="27"/>
      <c r="C19" s="61"/>
      <c r="D19" s="100"/>
    </row>
    <row r="20" spans="1:4" ht="15">
      <c r="A20" s="5" t="s">
        <v>22</v>
      </c>
      <c r="B20" s="5"/>
      <c r="C20" s="61"/>
      <c r="D20" s="100"/>
    </row>
    <row r="21" spans="1:4" ht="15">
      <c r="A21" s="105" t="s">
        <v>103</v>
      </c>
      <c r="B21" s="108"/>
      <c r="C21" s="61">
        <v>-754</v>
      </c>
      <c r="D21" s="100"/>
    </row>
    <row r="22" spans="1:4" ht="15">
      <c r="A22" s="105" t="s">
        <v>35</v>
      </c>
      <c r="B22" s="108"/>
      <c r="C22" s="61">
        <v>2352</v>
      </c>
      <c r="D22" s="100"/>
    </row>
    <row r="23" spans="1:4" ht="15" hidden="1">
      <c r="A23" s="105"/>
      <c r="B23" s="108"/>
      <c r="C23" s="61"/>
      <c r="D23" s="100"/>
    </row>
    <row r="24" spans="1:4" ht="15">
      <c r="A24" s="106" t="s">
        <v>101</v>
      </c>
      <c r="B24" s="5"/>
      <c r="C24" s="107">
        <f>SUM(C21:C23)</f>
        <v>1598</v>
      </c>
      <c r="D24" s="100"/>
    </row>
    <row r="25" spans="1:4" ht="15">
      <c r="A25" s="27"/>
      <c r="B25" s="27"/>
      <c r="C25" s="61"/>
      <c r="D25" s="100"/>
    </row>
    <row r="26" spans="1:4" ht="15">
      <c r="A26" s="5" t="s">
        <v>23</v>
      </c>
      <c r="B26" s="5"/>
      <c r="C26" s="61"/>
      <c r="D26" s="100"/>
    </row>
    <row r="27" spans="1:4" ht="15">
      <c r="A27" s="105" t="s">
        <v>104</v>
      </c>
      <c r="B27" s="5"/>
      <c r="C27" s="61">
        <v>24723</v>
      </c>
      <c r="D27" s="100"/>
    </row>
    <row r="28" spans="1:4" ht="15">
      <c r="A28" s="105" t="s">
        <v>32</v>
      </c>
      <c r="B28" s="27"/>
      <c r="C28" s="61">
        <v>-34322</v>
      </c>
      <c r="D28" s="100"/>
    </row>
    <row r="29" spans="1:4" ht="15">
      <c r="A29" s="105" t="s">
        <v>109</v>
      </c>
      <c r="B29" s="27"/>
      <c r="C29" s="61">
        <v>-5400</v>
      </c>
      <c r="D29" s="100"/>
    </row>
    <row r="30" spans="1:4" ht="15">
      <c r="A30" s="105" t="s">
        <v>35</v>
      </c>
      <c r="B30" s="5"/>
      <c r="C30" s="61">
        <f>-3030-1</f>
        <v>-3031</v>
      </c>
      <c r="D30" s="100"/>
    </row>
    <row r="31" spans="1:4" ht="15">
      <c r="A31" s="106" t="s">
        <v>102</v>
      </c>
      <c r="B31" s="5"/>
      <c r="C31" s="107">
        <f>SUM(C27:C30)</f>
        <v>-18030</v>
      </c>
      <c r="D31" s="100"/>
    </row>
    <row r="32" spans="1:9" ht="15">
      <c r="A32" s="27"/>
      <c r="B32" s="27"/>
      <c r="C32" s="61"/>
      <c r="D32" s="100"/>
      <c r="E32" s="18"/>
      <c r="F32" s="18"/>
      <c r="G32" s="18"/>
      <c r="H32" s="18"/>
      <c r="I32" s="18"/>
    </row>
    <row r="33" spans="1:9" ht="15">
      <c r="A33" s="5" t="s">
        <v>19</v>
      </c>
      <c r="B33" s="5"/>
      <c r="C33" s="61">
        <f>C31+C24+C18</f>
        <v>16370</v>
      </c>
      <c r="D33" s="100"/>
      <c r="E33" s="18"/>
      <c r="F33" s="18"/>
      <c r="G33" s="18"/>
      <c r="H33" s="18"/>
      <c r="I33" s="18"/>
    </row>
    <row r="34" spans="1:9" ht="15">
      <c r="A34" s="5" t="s">
        <v>20</v>
      </c>
      <c r="B34" s="5"/>
      <c r="C34" s="61">
        <v>12887</v>
      </c>
      <c r="D34" s="100"/>
      <c r="E34" s="18"/>
      <c r="F34" s="18"/>
      <c r="G34" s="18"/>
      <c r="H34" s="18"/>
      <c r="I34" s="18"/>
    </row>
    <row r="35" spans="1:9" ht="15.75" thickBot="1">
      <c r="A35" s="5" t="s">
        <v>21</v>
      </c>
      <c r="B35" s="5"/>
      <c r="C35" s="109">
        <f>SUM(C33:C34)</f>
        <v>29257</v>
      </c>
      <c r="D35" s="100"/>
      <c r="E35" s="18"/>
      <c r="F35" s="19"/>
      <c r="G35" s="18"/>
      <c r="H35" s="18"/>
      <c r="I35" s="18"/>
    </row>
    <row r="36" ht="15" customHeight="1"/>
    <row r="37" ht="6" customHeight="1"/>
    <row r="38" spans="1:3" ht="15">
      <c r="A38" s="5" t="s">
        <v>117</v>
      </c>
      <c r="B38" s="27"/>
      <c r="C38" s="27"/>
    </row>
    <row r="39" spans="1:3" ht="15">
      <c r="A39" s="27"/>
      <c r="B39" s="27" t="s">
        <v>7</v>
      </c>
      <c r="C39" s="41">
        <v>38443</v>
      </c>
    </row>
    <row r="40" spans="1:3" ht="15">
      <c r="A40" s="27"/>
      <c r="B40" s="27" t="s">
        <v>105</v>
      </c>
      <c r="C40" s="41">
        <v>4356</v>
      </c>
    </row>
    <row r="41" spans="1:3" ht="15">
      <c r="A41" s="27"/>
      <c r="B41" s="27" t="s">
        <v>106</v>
      </c>
      <c r="C41" s="41">
        <v>-13542</v>
      </c>
    </row>
    <row r="42" spans="1:3" ht="15.75" thickBot="1">
      <c r="A42" s="27"/>
      <c r="B42" s="27"/>
      <c r="C42" s="141">
        <f>SUM(C39:C41)</f>
        <v>29257</v>
      </c>
    </row>
    <row r="43" spans="1:3" ht="15">
      <c r="A43" s="27"/>
      <c r="B43" s="27"/>
      <c r="C43" s="142"/>
    </row>
    <row r="44" spans="1:9" ht="30">
      <c r="A44" s="110" t="s">
        <v>24</v>
      </c>
      <c r="B44" s="151" t="s">
        <v>25</v>
      </c>
      <c r="C44" s="151"/>
      <c r="D44" s="140"/>
      <c r="E44" s="20"/>
      <c r="F44" s="20"/>
      <c r="G44" s="20"/>
      <c r="H44" s="20"/>
      <c r="I44" s="21"/>
    </row>
    <row r="45" spans="1:9" ht="15">
      <c r="A45" s="110"/>
      <c r="B45" s="110"/>
      <c r="C45" s="110"/>
      <c r="D45" s="140"/>
      <c r="E45" s="20"/>
      <c r="F45" s="20"/>
      <c r="G45" s="20"/>
      <c r="H45" s="20"/>
      <c r="I45" s="21"/>
    </row>
    <row r="46" ht="14.25" customHeight="1"/>
    <row r="47" spans="1:11" ht="29.25" customHeight="1">
      <c r="A47" s="143" t="s">
        <v>93</v>
      </c>
      <c r="B47" s="143"/>
      <c r="C47" s="143"/>
      <c r="D47" s="137"/>
      <c r="E47" s="67"/>
      <c r="F47" s="67"/>
      <c r="G47" s="67"/>
      <c r="H47" s="67"/>
      <c r="I47" s="67"/>
      <c r="J47" s="67"/>
      <c r="K47" s="67"/>
    </row>
  </sheetData>
  <mergeCells count="6">
    <mergeCell ref="A47:C47"/>
    <mergeCell ref="K2:O2"/>
    <mergeCell ref="F2:J2"/>
    <mergeCell ref="A1:C1"/>
    <mergeCell ref="B44:C44"/>
    <mergeCell ref="A2:E2"/>
  </mergeCells>
  <printOptions/>
  <pageMargins left="0.75" right="0.75" top="0.94" bottom="0.8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2003-06-24T10:16:23Z</cp:lastPrinted>
  <dcterms:created xsi:type="dcterms:W3CDTF">2002-11-28T03:19:13Z</dcterms:created>
  <dcterms:modified xsi:type="dcterms:W3CDTF">2003-06-26T03:12:38Z</dcterms:modified>
  <cp:category/>
  <cp:version/>
  <cp:contentType/>
  <cp:contentStatus/>
</cp:coreProperties>
</file>